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A09AA959-4852-4919-94FA-9EEAB0D9CA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A4" i="2"/>
  <c r="G4" i="6"/>
  <c r="E4" i="6"/>
  <c r="C4" i="6"/>
  <c r="A4" i="6"/>
  <c r="G4" i="1"/>
  <c r="E4" i="1"/>
  <c r="C4" i="1"/>
  <c r="A4" i="1"/>
  <c r="G4" i="5"/>
  <c r="E4" i="5"/>
  <c r="C4" i="5"/>
  <c r="A4" i="5"/>
  <c r="E4" i="8"/>
  <c r="C4" i="2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<sst xmlns="http://schemas.openxmlformats.org/spreadsheetml/2006/main" count="282" uniqueCount="40">
  <si>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</si>
  <si>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</si>
  <si>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</si>
  <si>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</si>
  <si>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</si>
  <si>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</si>
  <si>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</si>
  <si>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</si>
  <si>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</si>
  <si>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</si>
  <si>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</si>
  <si>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</si>
  <si>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</si>
  <si>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</si>
  <si>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</si>
  <si>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</si>
  <si>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</si>
  <si>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</si>
  <si>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</si>
  <si>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</si>
  <si>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</si>
  <si>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</si>
  <si>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</si>
  <si>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</si>
  <si>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</si>
  <si>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</si>
  <si>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2023-04-20掩模制版100级的洁净室(Particles/m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</si>
  <si>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2023-04-20电子束100级的洁净室(Particles/m 3)</t>
    <phoneticPr fontId="4" type="noConversion"/>
  </si>
  <si>
    <t>2023-04-20光刻显影100级的洁净室(Particles/m 3)</t>
    <phoneticPr fontId="4" type="noConversion"/>
  </si>
  <si>
    <t>2023-04-20光刻区100级的洁净室(Particles/m 3)</t>
    <phoneticPr fontId="4" type="noConversion"/>
  </si>
  <si>
    <t>2023-04-20基片清洗100级的洁净室(Particles/m 3)</t>
    <phoneticPr fontId="4" type="noConversion"/>
  </si>
  <si>
    <t>2023-04-20热工艺区100级的洁净室(Particles/m 3)</t>
    <phoneticPr fontId="4" type="noConversion"/>
  </si>
  <si>
    <t>2023-04-20原子层沉积100级的洁净室(Particles/m 3)</t>
    <phoneticPr fontId="4" type="noConversion"/>
  </si>
  <si>
    <t>2023-04-20物理沉积1000级的洁净室(Particles/m 3)</t>
    <phoneticPr fontId="4" type="noConversion"/>
  </si>
  <si>
    <t>2023-04-20表征1 1000级的洁净室(Particles/m 3)</t>
    <phoneticPr fontId="4" type="noConversion"/>
  </si>
  <si>
    <t>2023-04-20表征2 1000级的洁净室(Particles/m 3)</t>
    <phoneticPr fontId="4" type="noConversion"/>
  </si>
  <si>
    <t>2023-04-20干法刻蚀1000级的洁净室(Particles/m 3)</t>
    <phoneticPr fontId="4" type="noConversion"/>
  </si>
  <si>
    <t>2023-04-20划片减薄1000级的洁净室(Particles/m 3)</t>
    <phoneticPr fontId="4" type="noConversion"/>
  </si>
  <si>
    <t>2023-04-20湿法刻蚀1000级的洁净室(Particles/m 3)</t>
    <phoneticPr fontId="4" type="noConversion"/>
  </si>
  <si>
    <t>2023-04-20样品存放1000级的洁净室(Particles/m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</si>
</sst>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23-04-20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282</c:v>
                </c:pt>
                <c:pt idx="3">
                  <c:v>3530</c:v>
                </c:pt>
                <c:pt idx="4" formatCode="0_ ">
                  <c:v>1059</c:v>
                </c:pt>
                <c:pt idx="5">
                  <c:v>3530</c:v>
                </c:pt>
                <c:pt idx="6" formatCode="0_ ">
                  <c:v>494</c:v>
                </c:pt>
                <c:pt idx="7">
                  <c:v>3530</c:v>
                </c:pt>
                <c:pt idx="8">
                  <c:v>1271</c:v>
                </c:pt>
                <c:pt idx="9">
                  <c:v>3530</c:v>
                </c:pt>
                <c:pt idx="10">
                  <c:v>600</c:v>
                </c:pt>
                <c:pt idx="11">
                  <c:v>3530</c:v>
                </c:pt>
                <c:pt idx="12">
                  <c:v>282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23-04-20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3459</c:v>
                </c:pt>
                <c:pt idx="1">
                  <c:v>35300</c:v>
                </c:pt>
                <c:pt idx="2" formatCode="0_ ">
                  <c:v>2083</c:v>
                </c:pt>
                <c:pt idx="3">
                  <c:v>35300</c:v>
                </c:pt>
                <c:pt idx="4" formatCode="0_ ">
                  <c:v>2012</c:v>
                </c:pt>
                <c:pt idx="5">
                  <c:v>35300</c:v>
                </c:pt>
                <c:pt idx="6" formatCode="0_ ">
                  <c:v>4942</c:v>
                </c:pt>
                <c:pt idx="7">
                  <c:v>35300</c:v>
                </c:pt>
                <c:pt idx="8">
                  <c:v>953</c:v>
                </c:pt>
                <c:pt idx="9">
                  <c:v>35300</c:v>
                </c:pt>
                <c:pt idx="10">
                  <c:v>706</c:v>
                </c:pt>
                <c:pt idx="11">
                  <c:v>35300</c:v>
                </c:pt>
                <c:pt idx="12">
                  <c:v>424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="" xmlns:pm="pm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S20" sqref="S20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35</v>
      </c>
      <c r="B5" s="1">
        <v>3530</v>
      </c>
      <c r="C5" s="2">
        <v>282</v>
      </c>
      <c r="D5" s="1">
        <v>3530</v>
      </c>
      <c r="E5" s="2">
        <v>1059</v>
      </c>
      <c r="F5" s="1">
        <v>3530</v>
      </c>
      <c r="G5" s="2">
        <v>494</v>
      </c>
      <c r="H5" s="1">
        <v>3530</v>
      </c>
      <c r="I5" s="1">
        <v>1271</v>
      </c>
      <c r="J5" s="1">
        <v>3530</v>
      </c>
      <c r="K5" s="1">
        <v>600</v>
      </c>
      <c r="L5" s="1">
        <v>3530</v>
      </c>
      <c r="M5" s="1">
        <v>282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3459</v>
      </c>
      <c r="B10" s="1">
        <v>35300</v>
      </c>
      <c r="C10" s="2">
        <v>2083</v>
      </c>
      <c r="D10" s="1">
        <v>35300</v>
      </c>
      <c r="E10" s="2">
        <v>2012</v>
      </c>
      <c r="F10" s="1">
        <v>35300</v>
      </c>
      <c r="G10" s="2">
        <v>4942</v>
      </c>
      <c r="H10" s="1">
        <v>35300</v>
      </c>
      <c r="I10" s="1">
        <v>953</v>
      </c>
      <c r="J10" s="1">
        <v>35300</v>
      </c>
      <c r="K10" s="1">
        <v>706</v>
      </c>
      <c r="L10" s="1">
        <v>35300</v>
      </c>
      <c r="M10" s="1">
        <v>424</v>
      </c>
      <c r="N10" s="1">
        <v>35300</v>
      </c>
    </row>
    <row r="11" spans="1:14" ht="12" customHeight="1" x14ac:dyDescent="0.2"/>
  </sheetData>
  <mergeCells count="21"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  <mergeCell ref="K7:L7"/>
    <mergeCell ref="M7:N7"/>
    <mergeCell ref="A7:B7"/>
    <mergeCell ref="C7:D7"/>
    <mergeCell ref="E7:F7"/>
    <mergeCell ref="G7:H7"/>
    <mergeCell ref="I7:J7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I4" sqref="I4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32417*35.3</f>
        <v>1144320.0999999999</v>
      </c>
      <c r="B4" s="1">
        <v>100000</v>
      </c>
      <c r="C4" s="2">
        <f>31*35.3</f>
        <v>1094.3</v>
      </c>
      <c r="D4" s="1">
        <v>26500</v>
      </c>
      <c r="E4" s="2">
        <f>8*35.3</f>
        <v>282.39999999999998</v>
      </c>
      <c r="F4" s="1">
        <v>10600</v>
      </c>
      <c r="G4" s="2">
        <f>1*35.3</f>
        <v>35.299999999999997</v>
      </c>
      <c r="H4" s="1">
        <v>3530</v>
      </c>
      <c r="I4" s="1">
        <v>0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47541*35.3</f>
        <v>1678197.2999999998</v>
      </c>
      <c r="B4" s="1">
        <v>100000</v>
      </c>
      <c r="C4" s="2">
        <f>22*35.3</f>
        <v>776.59999999999991</v>
      </c>
      <c r="D4" s="1">
        <v>26500</v>
      </c>
      <c r="E4" s="2">
        <f>16*35.3</f>
        <v>564.79999999999995</v>
      </c>
      <c r="F4" s="1">
        <v>10600</v>
      </c>
      <c r="G4" s="2">
        <f>8*35.3</f>
        <v>282.39999999999998</v>
      </c>
      <c r="H4" s="1">
        <v>3530</v>
      </c>
      <c r="I4" s="1">
        <v>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30662*35.3</f>
        <v>1082368.5999999999</v>
      </c>
      <c r="B4" s="1">
        <v>100000</v>
      </c>
      <c r="C4" s="2">
        <f>238*35.3</f>
        <v>8401.4</v>
      </c>
      <c r="D4" s="1">
        <v>26500</v>
      </c>
      <c r="E4" s="2">
        <f>175*35.3</f>
        <v>6177.4999999999991</v>
      </c>
      <c r="F4" s="1">
        <v>10600</v>
      </c>
      <c r="G4" s="2">
        <f>30*35.3</f>
        <v>1059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24035*35.3</f>
        <v>848435.49999999988</v>
      </c>
      <c r="B4" s="1">
        <v>100000</v>
      </c>
      <c r="C4" s="2">
        <f>37*35.3</f>
        <v>1306.0999999999999</v>
      </c>
      <c r="D4" s="1">
        <v>26500</v>
      </c>
      <c r="E4" s="2">
        <f>24*35.3</f>
        <v>847.19999999999993</v>
      </c>
      <c r="F4" s="1">
        <v>10600</v>
      </c>
      <c r="G4" s="2">
        <f>14*35.3</f>
        <v>494.19999999999993</v>
      </c>
      <c r="H4" s="1">
        <v>3530</v>
      </c>
      <c r="I4" s="1">
        <v>7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36744*35.3</f>
        <v>1297063.2</v>
      </c>
      <c r="B4" s="1">
        <v>100000</v>
      </c>
      <c r="C4" s="2">
        <f>154*35.3</f>
        <v>5436.2</v>
      </c>
      <c r="D4" s="1">
        <v>26500</v>
      </c>
      <c r="E4" s="2">
        <f>113*35.3</f>
        <v>3988.8999999999996</v>
      </c>
      <c r="F4" s="1">
        <v>10600</v>
      </c>
      <c r="G4" s="2">
        <f>36*35.3</f>
        <v>1270.8</v>
      </c>
      <c r="H4" s="1">
        <v>3530</v>
      </c>
      <c r="I4" s="1">
        <v>4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G4" sqref="G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38395*35.3</f>
        <v>1355343.5</v>
      </c>
      <c r="B4" s="1">
        <v>100000</v>
      </c>
      <c r="C4" s="2">
        <f>38*35.3</f>
        <v>1341.3999999999999</v>
      </c>
      <c r="D4" s="1">
        <v>26500</v>
      </c>
      <c r="E4" s="2">
        <f>23*35.3</f>
        <v>811.9</v>
      </c>
      <c r="F4" s="1">
        <v>10600</v>
      </c>
      <c r="G4" s="2">
        <f>17*35.3</f>
        <v>600.09999999999991</v>
      </c>
      <c r="H4" s="1">
        <v>3530</v>
      </c>
      <c r="I4" s="1">
        <v>3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32589*35.3</f>
        <v>1150391.7</v>
      </c>
      <c r="B4" s="1">
        <v>100000</v>
      </c>
      <c r="C4" s="2">
        <f>78*35.3</f>
        <v>2753.3999999999996</v>
      </c>
      <c r="D4" s="1">
        <v>26500</v>
      </c>
      <c r="E4" s="2">
        <f>12*35.3</f>
        <v>423.59999999999997</v>
      </c>
      <c r="F4" s="1">
        <v>10600</v>
      </c>
      <c r="G4" s="2">
        <f>8*35.3</f>
        <v>282.39999999999998</v>
      </c>
      <c r="H4" s="1">
        <v>3530</v>
      </c>
      <c r="I4" s="2">
        <v>4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31600*35.3</f>
        <v>1115480</v>
      </c>
      <c r="B4" s="1">
        <v>1000000</v>
      </c>
      <c r="C4" s="2">
        <f>164*35.3</f>
        <v>5789.2</v>
      </c>
      <c r="D4" s="1">
        <v>265000</v>
      </c>
      <c r="E4" s="2">
        <f>123*35.3</f>
        <v>4341.8999999999996</v>
      </c>
      <c r="F4" s="1">
        <v>106000</v>
      </c>
      <c r="G4" s="2">
        <f>98*35.3</f>
        <v>3459.3999999999996</v>
      </c>
      <c r="H4" s="1">
        <v>35300</v>
      </c>
      <c r="I4" s="2">
        <v>15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37013*35.3</f>
        <v>1306558.8999999999</v>
      </c>
      <c r="B4" s="1">
        <v>1000000</v>
      </c>
      <c r="C4" s="2">
        <f>115*35.3</f>
        <v>4059.4999999999995</v>
      </c>
      <c r="D4" s="1">
        <v>265000</v>
      </c>
      <c r="E4" s="2">
        <f>82*35.3</f>
        <v>2894.6</v>
      </c>
      <c r="F4" s="1">
        <v>106000</v>
      </c>
      <c r="G4" s="2">
        <f>59*35.3</f>
        <v>2082.6999999999998</v>
      </c>
      <c r="H4" s="1">
        <v>35300</v>
      </c>
      <c r="I4" s="1">
        <v>8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38954*35.3</f>
        <v>1375076.2</v>
      </c>
      <c r="B4" s="1">
        <v>1000000</v>
      </c>
      <c r="C4" s="2">
        <f>122*35.3</f>
        <v>4306.5999999999995</v>
      </c>
      <c r="D4" s="1">
        <v>265000</v>
      </c>
      <c r="E4" s="2">
        <f>87*35.3</f>
        <v>3071.1</v>
      </c>
      <c r="F4" s="1">
        <v>106000</v>
      </c>
      <c r="G4" s="2">
        <f>57*35.3</f>
        <v>2012.1</v>
      </c>
      <c r="H4" s="1">
        <v>35300</v>
      </c>
      <c r="I4" s="1">
        <v>18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39998*35.3</f>
        <v>1411929.4</v>
      </c>
      <c r="B4" s="1">
        <v>1000000</v>
      </c>
      <c r="C4" s="2">
        <f>231*35.3</f>
        <v>8154.2999999999993</v>
      </c>
      <c r="D4" s="1">
        <v>265000</v>
      </c>
      <c r="E4" s="2">
        <f>166*35.3</f>
        <v>5859.7999999999993</v>
      </c>
      <c r="F4" s="1">
        <v>106000</v>
      </c>
      <c r="G4" s="2">
        <f>140*35.3</f>
        <v>4942</v>
      </c>
      <c r="H4" s="1">
        <v>35300</v>
      </c>
      <c r="I4" s="1">
        <v>13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I4" sqref="I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45521*35.3</f>
        <v>1606891.2999999998</v>
      </c>
      <c r="B4" s="1">
        <v>1000000</v>
      </c>
      <c r="C4" s="2">
        <f>60*35.3</f>
        <v>2118</v>
      </c>
      <c r="D4" s="1">
        <v>265000</v>
      </c>
      <c r="E4" s="2">
        <f>42*35.3</f>
        <v>1482.6</v>
      </c>
      <c r="F4" s="1">
        <v>106000</v>
      </c>
      <c r="G4" s="2">
        <f>27*35.3</f>
        <v>953.09999999999991</v>
      </c>
      <c r="H4" s="1">
        <v>35300</v>
      </c>
      <c r="I4" s="1">
        <v>4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39852*35.3</f>
        <v>1406775.5999999999</v>
      </c>
      <c r="B4" s="1">
        <v>1000000</v>
      </c>
      <c r="C4" s="2">
        <f>245*35.3</f>
        <v>8648.5</v>
      </c>
      <c r="D4" s="1">
        <v>265000</v>
      </c>
      <c r="E4" s="2">
        <f>65*35.3</f>
        <v>2294.5</v>
      </c>
      <c r="F4" s="1">
        <v>106000</v>
      </c>
      <c r="G4" s="2">
        <f>20*35.3</f>
        <v>706</v>
      </c>
      <c r="H4" s="1">
        <v>35300</v>
      </c>
      <c r="I4" s="1">
        <v>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H9" sqref="H9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48745*35.3</f>
        <v>1720698.4999999998</v>
      </c>
      <c r="B4" s="1">
        <v>1000000</v>
      </c>
      <c r="C4" s="2">
        <f>87*35.3</f>
        <v>3071.1</v>
      </c>
      <c r="D4" s="1">
        <v>265000</v>
      </c>
      <c r="E4" s="2">
        <f>34*35.3</f>
        <v>1200.1999999999998</v>
      </c>
      <c r="F4" s="1">
        <v>106000</v>
      </c>
      <c r="G4" s="2">
        <f>12*35.3</f>
        <v>423.59999999999997</v>
      </c>
      <c r="H4" s="1">
        <v>35300</v>
      </c>
      <c r="I4" s="1">
        <v>3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2023-04-20T08:46:45Z</dcterms:modified>
</cp:coreProperties>
</file>