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洁净度测试\"/>
    </mc:Choice>
  </mc:AlternateContent>
  <xr:revisionPtr revIDLastSave="0" documentId="13_ncr:1_{F332A965-593C-410B-9A3A-6C9D418A3E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uri="smNativeData">
      <pm:revision xmlns:pm="pm" day="1503627259" val="694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</calcChain>
</file>

<file path=xl/sharedStrings.xml><?xml version="1.0" encoding="utf-8"?>
<sst xmlns="http://schemas.openxmlformats.org/spreadsheetml/2006/main" count="282" uniqueCount="40">
  <si>
    <r>
      <t>100级的洁净室≥0.5um的颗粒(Particles/m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</si>
  <si>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S1掩模制版</t>
  </si>
  <si>
    <t>N1电子束</t>
  </si>
  <si>
    <t>S2光刻显影</t>
  </si>
  <si>
    <t>N2光刻区</t>
  </si>
  <si>
    <t>S3基片清洗</t>
  </si>
  <si>
    <t>N3热工艺区</t>
  </si>
  <si>
    <t>S4原子层沉积</t>
  </si>
  <si>
    <t>≥0.5（um)</t>
  </si>
  <si>
    <t>≥0.5(um)</t>
  </si>
  <si>
    <t>≥0.5(um)</t>
  </si>
  <si>
    <t>≥0.5(um)</t>
  </si>
  <si>
    <t>实测值</t>
  </si>
  <si>
    <t>标准值</t>
  </si>
  <si>
    <r>
      <t>1000级的洁净室≥0.5um的颗粒(Particles/m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</si>
  <si>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N4物理沉积</t>
  </si>
  <si>
    <t>S5表征1</t>
  </si>
  <si>
    <t>S6表征2</t>
  </si>
  <si>
    <t>N5干法刻蚀</t>
  </si>
  <si>
    <t>S7划片减薄</t>
  </si>
  <si>
    <t>N6湿法刻蚀</t>
  </si>
  <si>
    <t>S8样品存放</t>
  </si>
  <si>
    <t>≥0.1（um)</t>
  </si>
  <si>
    <t>≥0.2(um)</t>
  </si>
  <si>
    <t>≥0.3(um)</t>
  </si>
  <si>
    <t>≥5(um)</t>
  </si>
  <si>
    <r>
      <t>2023-04-13掩模制版100级的洁净室(Particles/m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  <phoneticPr fontId="4" type="noConversion"/>
  </si>
  <si>
    <t>2023-04-13电子束100级的洁净室(Particles/m 3)</t>
    <phoneticPr fontId="4" type="noConversion"/>
  </si>
  <si>
    <t>2023-04-13光刻显影100级的洁净室(Particles/m 3)</t>
    <phoneticPr fontId="4" type="noConversion"/>
  </si>
  <si>
    <t>2023-04-13光刻区100级的洁净室(Particles/m 3)</t>
    <phoneticPr fontId="4" type="noConversion"/>
  </si>
  <si>
    <t>2023-04-13基片清洗100级的洁净室(Particles/m 3)</t>
    <phoneticPr fontId="4" type="noConversion"/>
  </si>
  <si>
    <t>2023-04-13热工艺区100级的洁净室(Particles/m 3)</t>
    <phoneticPr fontId="4" type="noConversion"/>
  </si>
  <si>
    <t>2023-04-13原子层沉积100级的洁净室(Particles/m 3)</t>
    <phoneticPr fontId="4" type="noConversion"/>
  </si>
  <si>
    <t>2023-04-13物理沉积1000级的洁净室(Particles/m 3)</t>
    <phoneticPr fontId="4" type="noConversion"/>
  </si>
  <si>
    <t>2023-04-13表征1 1000级的洁净室(Particles/m 3)</t>
    <phoneticPr fontId="4" type="noConversion"/>
  </si>
  <si>
    <t>2023-04-13表征2 1000级的洁净室(Particles/m 3)</t>
    <phoneticPr fontId="4" type="noConversion"/>
  </si>
  <si>
    <t>2023-04-13干法刻蚀1000级的洁净室(Particles/m 3)</t>
    <phoneticPr fontId="4" type="noConversion"/>
  </si>
  <si>
    <t>2023-04-13划片减薄1000级的洁净室(Particles/m 3)</t>
    <phoneticPr fontId="4" type="noConversion"/>
  </si>
  <si>
    <t>2023-04-13湿法刻蚀1000级的洁净室(Particles/m 3)</t>
    <phoneticPr fontId="4" type="noConversion"/>
  </si>
  <si>
    <t>2023-04-13样品存放1000级的洁净室(Particles/m 3)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</si>
</sst>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0"/>
      <name val="Arial"/>
      <family val="2"/>
    </font>
    <font>
      <sz val="10"/>
      <name val="Arial"/>
      <family val="2"/>
    </font>
    <font>
      <sz val="11"/>
      <name val="宋体"/>
      <family val="3"/>
      <charset val="134"/>
    </font>
    <font>
      <vertAlign val="superscript"/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176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23-04-13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微纳研究与制造中心100级的洁净室洁净度测试值</a:t>
            </a:r>
          </a:p>
        </c:rich>
      </c:tx>
      <c:layout>
        <c:manualLayout>
          <c:xMode val="edge"/>
          <c:yMode val="edge"/>
          <c:x val="0.25098382863432395"/>
          <c:y val="2.5605188293312715E-2"/>
          <c:w val="0.58674999999999999"/>
          <c:h val="7.0999999999999994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D9-44DA-8F54-61386EC36C6F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3-63D9-44DA-8F54-61386EC36C6F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5-63D9-44DA-8F54-61386EC36C6F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7-63D9-44DA-8F54-61386EC36C6F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9-63D9-44DA-8F54-61386EC36C6F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B-63D9-44DA-8F54-61386EC36C6F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D-63D9-44DA-8F54-61386EC36C6F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F-63D9-44DA-8F54-61386EC36C6F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247</c:v>
                </c:pt>
                <c:pt idx="1">
                  <c:v>3530</c:v>
                </c:pt>
                <c:pt idx="2" formatCode="0_ ">
                  <c:v>71</c:v>
                </c:pt>
                <c:pt idx="3">
                  <c:v>3530</c:v>
                </c:pt>
                <c:pt idx="4" formatCode="0_ ">
                  <c:v>918</c:v>
                </c:pt>
                <c:pt idx="5">
                  <c:v>3530</c:v>
                </c:pt>
                <c:pt idx="6" formatCode="0_ ">
                  <c:v>424</c:v>
                </c:pt>
                <c:pt idx="7">
                  <c:v>3530</c:v>
                </c:pt>
                <c:pt idx="8">
                  <c:v>1659</c:v>
                </c:pt>
                <c:pt idx="9">
                  <c:v>3530</c:v>
                </c:pt>
                <c:pt idx="10">
                  <c:v>282</c:v>
                </c:pt>
                <c:pt idx="11">
                  <c:v>3530</c:v>
                </c:pt>
                <c:pt idx="12">
                  <c:v>353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3D9-44DA-8F54-61386EC36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9169896"/>
        <c:axId val="411707872"/>
      </c:barChart>
      <c:catAx>
        <c:axId val="4091698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 rot="16200000"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7872"/>
        <c:crossesAt val="0"/>
        <c:auto val="1"/>
        <c:lblAlgn val="ctr"/>
        <c:lblOffset val="100"/>
        <c:noMultiLvlLbl val="0"/>
      </c:catAx>
      <c:valAx>
        <c:axId val="411707872"/>
        <c:scaling>
          <c:orientation val="minMax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0916989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SDMAAJ4ZAADIAAAAAAAAAAAAAAAAAAEAAAAAAAAAAAAAAAAAAAD///8AAAAAAAAAAAAAAAAAAAAAAAAAAAAAAAAAAAA8AAAAPAAAADwAAADuBAAATQAAACsJAAAcAQAAAQAAABoeAADSAQAAlwUAAH4AAAC0AQAATAAAACEAAAAyADAAMQA3AC0AMAA4AC0AMgA0AK5fs34UeHZ6Dk42UiCQLU7DXzEAMAAwAKd+hHYBbcBRpFsBbcBRpl5LbdWLPFAHAAAAGAEEgDIyAAAAAEMAYQBsAGkAYgByAGkAAAAAAAAAAAAAAAAAAAAAAAAAAAAAAAAAAAAAAAAAAAAAAAAAAAAAAAAAAAAAAAAAAAABAAAAAAAAAAAAAAACAAAAAAAAAEgzAACeGQAAGAEBAAAAAQAAAAAAAAAAAAAAAAAAAAEAAAABAAAA////AAAAAAAAAAAAAAAAAAAAAAAAAAAAAAAAAAAAPAAAADwAAAA8AAAAoA8AAHIIAAAAAAAAAAAAAAAAAAAAAAAAAAAAAAAAAAAAAAAAoA8AAHIIAAAAAAAAAwAAAP/////IAASAMjIAAAAAQQByAGkAYQBsAAAAAAAAAAAAAAAAAAAAAAAAAAAAAAAAAAAAAAAAAAAAAAAAAAAAAAAAAAAAAAAAAAAAAAAAAAEAAAAAAAAAAAAAAAIAAAAAAAAASDMAAJ4ZAADIAAAAAAABAAAAT4G9AAEAAAAAAAAAAAAAAAAAAADAwMAAAAAAAAAAAAAAAAAAAAAAAAAAAAAAAAAAAAA8AAAAPAAAADwAAABvAQAAEAIAAJANAADkCQAAAAAAAAAAAAAAAAAAAAAAAAAAAABvAQAAEAIAAAAAAAAUAAAADwAAAB4AAABkAAAAZAAAAAEAAAAAAAAAAAAAAA8AAABkAAAAAAAAADIAAAAAAAAAAAAAAAQAAAAKAAAAAAAAAAAAAAAAAAAASwAAAGQAAAD/////AAAAAAAAAAABAAAAAAAAAAAAAAD/////AAAAAAAAAAAAAAAAAAAAAAAAAAAuAAAAHwAAAAAAAAAEAAAADQAAAAQAAAAMADtgaIghACQAQQAkADUAOgAkAE4AJAA1AA4AAAAAAAAAAgAAAAAAAAAA+IRAMJOQBQEJAAAAEAAAAAIAAAAAAAAAAJSrQAAAAAAAAgAAAAAAAAAAAAAAoJKQBQEJAAAAEAAAAAIAAAAAAAAAAJSrQAAAAAAAAgAAAAAAAAAA2INAAJOQBQEJAAAAEAAAAAIAAAAAAAAAAJSrQAAAAAAAAgAAAAAAAAAALJdAGJOQBQEJAAAAEAAAAAIAAAAAAAAAAJSrQAAAAAAAAgAAAAAAAAAAQHhAAAAAAAACAAAAAAAAAACUq0AAAAAAAAIAAAAAAAAAAIBaQAAAAAAAAgAAAAAAAAAAlKtAAAAAAAACAAAAAAAAAACgcUAAAAAAAAIAAAAAAAAAAJSrQAAAAAAAAAAAAC4AAAAfAAAAAAAAAAEAAAANAAAAAwAAAAwAO2BoiCEAJABBACQAMgA6ACQATgAkADQAKgAAAAEAAAADAAAAYJOQBQAAAAAAAAAABgAAAFMAMQCpYyFqNlJIcgADAAAAiOONBQAAAAAAAAAACAAAAGUiMAAuADUACP91AG0AKQAAAwAAALiSkAUAAAAAAAAAAAMAAACeW0ttPFAAAAAAAAAAAAAAAAAAAAAAAAAAAAAAAAAAAAAAAAAAAAAAAAMAAABIk5AFAAAAAAAAAAADAAAAB2jGUTxQAAMAAADQkpAFAAAAAAAAAAAFAAAATgAxADV1UFtfZwADAAAA2OONBQAAAAAAAAAACAAAAGUiMAAuADUAKAB1AG0AKQAAAwAAAECSkAUAAAAAAAAAAAMAAACeW0ttPFAAAAAAAAAAAAAAAAAAAAAAAAAAAAAAAAAAAAAAAAAAAAAAAAMAAACQk5AFAAAAAAAAAAADAAAAB2jGUTxQAAMAAADIkZAFAAAAAAAAAAAGAAAAUwAyAElRO1I+ZnFfAAMAAADo4o0FAAAAAAAAAAAIAAAAZSIwAC4ANQAoAHUAbQApAAADAAAA6JKQBQAAAAAAAAAAAwAAAJ5bS208UAAAAAAAAAAAAAAAAAAAAAAAAAAAAAAAAAAAAAAAAAAAAAAAAwAAAHCSkAUAAAAAAAAAAAMAAAAHaMZRPFAAAwAAANBdgAUAAAAAAAAAAAUAAABOADIASVE7UjpTAAMAAACY4o0FAAAAAAAAAAAIAAAAZSIwAC4ANQAoAHUAbQApAAADAAAAoF2ABQAAAAAAAAAAAwAAAJ5bS208UAAAAAAAAAAAAAAAAAAAAAAAAAAAAAAAAAAAAAAAAAAAAAAAAwAAAEBdgAUAAAAAAAAAAAMAAAAHaMZRPFAAAwAAAHBdgAUAAAAAAAAAAAYAAABTADMA+ldHcgVuF20AAwAAAOBvjQUAAAAAAAAAAAgAAABlIjAALgA1ACgAdQBtACkAAAMAAAAAXoAFAAAAAAAAAAADAAAAnltLbTxQAAAAAAAAAAAAAAAAAAAAAAAAAAAAAAAAAAAAAAAAAAAAAAADAAAA6F2ABQAAAAAAAAAAAwAAAAdoxlE8UAADAAAAGF6ABQAAAAAAAAAABgAAAE4AMwDtcOVdeoI6UwADAAAAaG+NBQAAAAAAAAAACAAAAGUiMAAuADUAKAB1AG0AKQAAAwAAAEhegAUAAAAAAAAAAAMAAACeW0ttPFAAAAAAAAAAAAAAAAAAAAAAAAAAAAAAAAAAAAAAAAAAAAAAAAMAAACo04EFAAAAAAAAAAADAAAAB2jGUTxQAAMAAAAg1IEFAAAAAAAAAAAHAAAAUwA0AJ9TUFtCXIls73kAAwAAAJBvjQUAAAAAAAAAAAgAAABlIjAALgA1ACgAdQBtACkAAAMAAAA41IEFAAAAAAAAAAADAAAAnltLbTxQAAAAAAAAAAAAAAAAAAAAAAAAAAAAAAAAAAAAAAAAAAAAAAADAAAA8NOBBQAAAAAAAAAAAwAAAAdoxlE8UAABAAAAAAAAAAAAAAAAAAAACQAAAP////8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AAAAA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M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U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c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k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s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0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QAAAKWlpQABAAAAAAAAAAAAAAAAAAAA////AAAAAAAAAAAAAAAAAAAAAAAAAAAAAAAAAAAAPAAAADwAAAA8AAAAOA4AAHYCAACTAAAAtgAAAAAAAAAAAAAAAAAAAAAAAAAAAAAAAAAAAAAAAAAEAAAAMwA1ADMAMAAIAAAAtAAEgDIyAAAAAEMAYQBsAGkAYgByAGkAAAAAAAAAAAAAAAAAAAAAAAAAAAAAAAAAAAAAAAAAAAAAAAAAAAAAAAAAAAAAAAAAAAABAAAAAAAAAAAAAAACAAAAAAAAAEgzAACeGQ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cAiCBXgKggU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BaAAAAAgAAAAAAAABIMwAAnhk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gAAAAAABgAAAAAAAAAAAAAAAAAAAAAAAA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BIMwAAnhk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AAAAACAAAAAAAAAAAAAAABAAAAAAAAAAAAAAAAAAAAAECvQAAAAAAAQH9AAAAAAAAAJEAAAAAAAAAAAAEAAAAB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23-04-13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微纳研究与制造中心1000级的洁净室洁净度测试值</a:t>
            </a:r>
          </a:p>
        </c:rich>
      </c:tx>
      <c:layout>
        <c:manualLayout>
          <c:xMode val="edge"/>
          <c:yMode val="edge"/>
          <c:x val="0.26475026261855678"/>
          <c:y val="2.9794777410292961E-2"/>
          <c:w val="0.59824999999999995"/>
          <c:h val="7.85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15-40D5-B1A3-A89006D43AB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2-5F15-40D5-B1A3-A89006D43AB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4-5F15-40D5-B1A3-A89006D43AB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6-5F15-40D5-B1A3-A89006D43AB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8-5F15-40D5-B1A3-A89006D43AB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A-5F15-40D5-B1A3-A89006D43AB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C-5F15-40D5-B1A3-A89006D43AB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E-5F15-40D5-B1A3-A89006D43AB2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1377</c:v>
                </c:pt>
                <c:pt idx="1">
                  <c:v>35300</c:v>
                </c:pt>
                <c:pt idx="2" formatCode="0_ ">
                  <c:v>388</c:v>
                </c:pt>
                <c:pt idx="3">
                  <c:v>35300</c:v>
                </c:pt>
                <c:pt idx="4" formatCode="0_ ">
                  <c:v>2577</c:v>
                </c:pt>
                <c:pt idx="5">
                  <c:v>35300</c:v>
                </c:pt>
                <c:pt idx="6" formatCode="0_ ">
                  <c:v>1130</c:v>
                </c:pt>
                <c:pt idx="7">
                  <c:v>35300</c:v>
                </c:pt>
                <c:pt idx="8">
                  <c:v>600</c:v>
                </c:pt>
                <c:pt idx="9">
                  <c:v>35300</c:v>
                </c:pt>
                <c:pt idx="10">
                  <c:v>565</c:v>
                </c:pt>
                <c:pt idx="11">
                  <c:v>35300</c:v>
                </c:pt>
                <c:pt idx="12">
                  <c:v>459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F15-40D5-B1A3-A89006D43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1708656"/>
        <c:axId val="411709048"/>
      </c:barChart>
      <c:catAx>
        <c:axId val="4117086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9048"/>
        <c:crossesAt val="0"/>
        <c:auto val="1"/>
        <c:lblAlgn val="ctr"/>
        <c:lblOffset val="100"/>
        <c:noMultiLvlLbl val="0"/>
      </c:catAx>
      <c:valAx>
        <c:axId val="411709048"/>
        <c:scaling>
          <c:orientation val="minMax"/>
          <c:max val="40000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1170865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OTMAACQXAADIAAAAAAAAAAAAAAAAAAEAAAAAAAAAAAAAAAAAAAD///8AAAAAAAAAAAAAAAAAAAAAAAAAAAAAAAAAAAA8AAAAPAAAADwAAADuBAAATQAAAFkJAAA6AQAAAQAAAKgeAADSAQAA4QUAAHIAAADLAQAATAAAACIAAAAyADAAMQA3AC0AMAA4AC0AMgA0AK5fs34UeHZ6Dk42UiCQLU7DXzEAMAAwADAAp36EdgFtwFGkWwFtwFGmXktt1Ys8UAcAAAAYAQSAMjIAAAAAQwBhAGwAaQBiAHIAaQAAAAAAAAAAAAAAAAAAAAAAAAAAAAAAAAAAAAAAAAAAAAAAAAAAAAAAAAAAAAAAAAAAAAEAAAAAAAAAAAAAAAIAAAAAAAAAOTMAACQXAAAYAQEAAAABAAAAAAAAAAAAAAAAAAAAAQAAAAEAAAD///8AAAAAAAAAAAAAAAAAAAAAAAAAAAAAAAAAAAA8AAAAPAAAADwAAACgDwAAgAgAAAAAAAAAAAAAAAAAAAAAAAAAAAAAAAAAAAAAAACgDwAAgAgAAAAAAAADAAAA/////8gABIAyMgAAAABBAHIAaQBhAGwAAAAAAAAAAAAAAAAAAAAAAAAAAAAAAAAAAAAAAAAAAAAAAAAAAAAAAAAAAAAAAAAAAAAAAAAAAQAAAAAAAAAAAAAAAgAAAAAAAAA5MwAAJBcAAMgAAAAAAAEAAABPgb0AAQAAAAAAAAAAAAAAAAAAAMDAwAAAAAAAAAAAAAAAAAAAAAAAAAAAAAAAAAAAADwAAAA8AAAAPAAAAJgBAAA2AgAAZw0AAMALAAAAAAAAAAAAAAAAAAAAAAAAAAAAAJgBAAA2AgAAAAAAABQAAAAPAAAAHgAAAGQAAABkAAAAAQAAAAAAAAAAAAAADwAAAGQAAAAAAAAAMgAAAAAAAAAAAAAABAAAAAoAAAAAAAAAAAAAAAAAAABLAAAAZAAAAP////8AAAAAAAAAAAEAAAAAAAAAAAAAAP////8AAAAAAAAAAAAAAAAAAAAAAAAAADIAAAAfAAAAAAAAAAkAAAANAAAACQAAAA4AO2BoiCEAJABBACQAMQAwADoAJABOACQAMQAwAA4AAAAAAAAAAgAAAAAAAAAAwFFAMOGNBQEJAAAAEAAAAAIAAAAAAAAAgDzhQAAAAAAAAgAAAAAAAAAAwFFAgN+NBQEJAAAAEAAAAAIAAAAAAAAAgDzhQAAAAAAAAgAAAAAAAAAAoGFASOGNBQEJAAAAEAAAAAIAAAAAAAAAgDzhQAAAAAAAAgAAAAAAAAAAK7NAuOCNBQEJAAAAEAAAAAIAAAAAAAAAgDzhQAAAAAAAAgAAAAAAAAAAgGpAAAAAAAACAAAAAAAAAIA84UAAAAAAAAIAAAAAAAAAALCMQAAAAAAAAgAAAAAAAACAPOFAAAAAAAACAAAAAAAAAACAWkAAAAAAAAIAAAAAAAAAgDzhQAAAAAAAAAAAAC4AAAAfAAAAAAAAAAYAAAANAAAACAAAAAwAO2BoiCEAJABBACQANwA6ACQATgAkADkAKgAAAAEAAAADAAAA4AmLBQAAAAAAAAAABgAAAE4ANABpcgZ0iWzveQADAAAASHGNBQAAAAAAAAAACAAAAGUiMAAuADUAKAB1AG0AKQAAAwAAAGgJiwUAAAAAAAAAAAMAAACeW0ttPFAAAAAAAAAAAAAAAAAAAAAAAAAAAAAAAAAAAAAAAAAAAAAAAAMAAABwCosFAAAAAAAAAAADAAAAB2jGUTxQAAMAAAAAC4sFAAAAAAAAAAAFAAAAUwA1AGiIgV8xAAADAAAA0HCNBQAAAAAAAAAACAAAAGUiMAAuADUAKAB1AG0AKQAAAwAAAOgKiwUAAAAAAAAAAAMAAACeW0ttPFAAAAAAAAAAAAAAAAAAAAAAAAAAAAAAAAAAAAAAAAAAAAAAAAMAAAAQCosFAAAAAAAAAAADAAAAB2jGUTxQAAMAAABACosFAAAAAAAAAAAFAAAAUwA2AGiIgV8yAAADAAAAYHKNBQAAAAAAAAAACAAAAGUiMAAuADUAKAB1AG0AKQAAAwAAAKAKiwUAAAAAAAAAAAMAAACeW0ttPFAAAAAAAAAAAAAAAAAAAAAAAAAAAAAAAAAAAAAAAAAAAAAAAAMAAACYCYsFAAAAAAAAAAADAAAAB2jGUTxQAAMAAACICosFAAAAAAAAAAAGAAAATgA1AHJe1Ww7UoCGAAMAAAAQco0FAAAAAAAAAAAIAAAAZSIwAC4ANQAoAHUAbQApAAADAAAAuAqLBQAAAAAAAAAAAwAAAJ5bS208UAAAAAAAAAAAAAAAAAAAAAAAAAAAAAAAAAAAAAAAAAAAAAAAAwAAAMjfjQUAAAAAAAAAAAMAAAAHaMZRPFAAAwAAAOjgjQUAAAAAAAAAAAYAAABTADcAElJHcs9RhIUAAwAAAIBwjQUAAAAAAAAAAAgAAABlIjAALgA1ACgAdQBtACkAAAMAAAAA4Y0FAAAAAAAAAAADAAAAnltLbTxQAAAAAAAAAAAAAAAAAAAAAAAAAAAAAAAAAAAAAAAAAAAAAAADAAAAGOGNBQAAAAAAAAAAAwAAAAdoxlE8UAADAAAAmN+NBQAAAAAAAAAABgAAAE4ANgB/btVsO1KAhgADAAAAOHKNBQAAAAAAAAAACAAAAGUiMAAuADUAKAB1AG0AKQAAAwAAAHiTkAUAAAAAAAAAAAMAAACeW0ttPFAAAAAAAAAAAAAAAAAAAAAAAAAAAAAAAAAAAAAAAAAAAAAAAAMAAACIkpAFAAAAAAAAAAADAAAAB2jGUTxQAAMAAAD4kZAFAAAAAAAAAAAGAAAAUwA4ADdowVRYWz5lAAMAAACocI0FAAAAAAAAAAAIAAAAZSIwAC4ANQAoAHUAbQApAAADAAAA4JGQBQAAAAAAAAAAAwAAAJ5bS208UAAAAAAAAAAAAAAAAAAAAAAAAAAAAAAAAAAAAAAAAAAAAAAAAwAAACiSkAUAAAAAAAAAAAMAAAAHaMZRPFAAAQAAAAAAAAAAAAAAAAAAAAkAAAD/////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AAAAA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D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F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H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J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L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N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EAAAClpaUAAQAAAAAAAAAAAAAAAAAAAP///wAAAAAAAAAAAAAAAAAAAAAAAAAAAAAAAAAAADwAAAA8AAAAPAAAACwOAAC/AgAArwAAAMoAAAAAAAAAAAAAAAAAAAAAAAAAAAAAAAAAAAAAAAAABQAAADMANQAzADAAMAAIAAAAtAAEgDIyAAAAAEMAYQBsAGkAYgByAGkAAAAAAAAAAAAAAAAAAAAAAAAAAAAAAAAAAAAAAAAAAAAAAAAAAAAAAAAAAAAAAAAAAAABAAAAAAAAAAAAAAACAAAAAAAAADkzAAAkFw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AAAAAAAAAAA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AAAAAAAgAAAAAAAAA5MwAAJBc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gAAAAAABgAAAAAAAAAAAAAAAAAAAAAAAE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A5MwAAJBc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AAAAACAAAAAAAAAAAAAAABAAAAAAAAAAAAAAAAAAAAAIjjQAAAAAAAiLNAAAAAAAAAJEAAAAAAAAAAAAEAAAAA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10</xdr:row>
      <xdr:rowOff>133350</xdr:rowOff>
    </xdr:from>
    <xdr:to>
      <xdr:col>13</xdr:col>
      <xdr:colOff>666750</xdr:colOff>
      <xdr:row>35</xdr:row>
      <xdr:rowOff>91440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extLst>
            <a:ext uri="smNativeData">
              <pm:smNativeData xmlns:pm="pm" xmlns="" val="SMDATA_5_+4efWRMAAAAlAAAAEwAAAI0AAAAAkAAAAEgAAACQAAAASAAAAAAAAAAAAAAAAAAAABcAAAAUAAAAAAAAAAAAAAD/fwAA/38AAAAAAAAJAAAABAAAAAAAAAAMAAAAEAAAAAAAAAAAAAAAAAAAAAAAAAAhAAAALgAAACoAAAAKAAAAAAAAAIADvwEjAAAADQAAACQCXQSkAQAAJgwAAAYzAADmGQ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276225</xdr:colOff>
      <xdr:row>36</xdr:row>
      <xdr:rowOff>30480</xdr:rowOff>
    </xdr:from>
    <xdr:to>
      <xdr:col>13</xdr:col>
      <xdr:colOff>685800</xdr:colOff>
      <xdr:row>58</xdr:row>
      <xdr:rowOff>81280</xdr:rowOff>
    </xdr:to>
    <xdr:graphicFrame macro="">
      <xdr:nvGraphicFramePr>
        <xdr:cNvPr id="2" name="图表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extLst>
            <a:ext uri="smNativeData">
              <pm:smNativeData xmlns:pm="pm" xmlns="" val="SMDATA_5_+4efWRMAAAAlAAAAEwAAAI0AAAAAkAAAAEgAAACQAAAASAAAAAAAAAAAAAAAAAAAABcAAAAUAAAAAAAAAAAAAAD/fwAA/38AAAAAAAAJAAAABAAAAAAAAAAMAAAAEAAAAAAAAAAAAAAAAAAAAAAAAAAhAAAALgAAACoAAAAkAAAAAAAAALcAzwE6AAAADQAAAOcBfASzAQAAuSYAAPcyAABuFw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1"/>
  <sheetViews>
    <sheetView tabSelected="1" workbookViewId="0">
      <selection activeCell="E5" sqref="E5"/>
    </sheetView>
  </sheetViews>
  <sheetFormatPr defaultRowHeight="12.75" x14ac:dyDescent="0.2"/>
  <sheetData>
    <row r="1" spans="1:14" ht="14.25" x14ac:dyDescent="0.2">
      <c r="A1" s="1" t="s">
        <v>0</v>
      </c>
    </row>
    <row r="2" spans="1:14" ht="14.25" x14ac:dyDescent="0.2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spans="1:14" ht="14.25" x14ac:dyDescent="0.2">
      <c r="A3" s="4" t="s">
        <v>8</v>
      </c>
      <c r="B3" s="4"/>
      <c r="C3" s="4" t="s">
        <v>9</v>
      </c>
      <c r="D3" s="4"/>
      <c r="E3" s="4" t="s">
        <v>10</v>
      </c>
      <c r="F3" s="4"/>
      <c r="G3" s="4" t="s">
        <v>10</v>
      </c>
      <c r="H3" s="4"/>
      <c r="I3" s="4" t="s">
        <v>11</v>
      </c>
      <c r="J3" s="4"/>
      <c r="K3" s="4" t="s">
        <v>9</v>
      </c>
      <c r="L3" s="4"/>
      <c r="M3" s="4" t="s">
        <v>10</v>
      </c>
      <c r="N3" s="4"/>
    </row>
    <row r="4" spans="1:14" ht="14.25" x14ac:dyDescent="0.2">
      <c r="A4" s="1" t="s">
        <v>12</v>
      </c>
      <c r="B4" s="1" t="s">
        <v>13</v>
      </c>
      <c r="C4" s="1" t="s">
        <v>12</v>
      </c>
      <c r="D4" s="1" t="s">
        <v>13</v>
      </c>
      <c r="E4" s="1" t="s">
        <v>12</v>
      </c>
      <c r="F4" s="1" t="s">
        <v>13</v>
      </c>
      <c r="G4" s="1" t="s">
        <v>12</v>
      </c>
      <c r="H4" s="1" t="s">
        <v>13</v>
      </c>
      <c r="I4" s="1" t="s">
        <v>12</v>
      </c>
      <c r="J4" s="1" t="s">
        <v>13</v>
      </c>
      <c r="K4" s="1" t="s">
        <v>12</v>
      </c>
      <c r="L4" s="1" t="s">
        <v>13</v>
      </c>
      <c r="M4" s="1" t="s">
        <v>12</v>
      </c>
      <c r="N4" s="1" t="s">
        <v>13</v>
      </c>
    </row>
    <row r="5" spans="1:14" ht="14.25" x14ac:dyDescent="0.2">
      <c r="A5" s="2">
        <v>247</v>
      </c>
      <c r="B5" s="1">
        <v>3530</v>
      </c>
      <c r="C5" s="2">
        <v>71</v>
      </c>
      <c r="D5" s="1">
        <v>3530</v>
      </c>
      <c r="E5" s="2">
        <v>918</v>
      </c>
      <c r="F5" s="1">
        <v>3530</v>
      </c>
      <c r="G5" s="2">
        <v>424</v>
      </c>
      <c r="H5" s="1">
        <v>3530</v>
      </c>
      <c r="I5" s="1">
        <v>1659</v>
      </c>
      <c r="J5" s="1">
        <v>3530</v>
      </c>
      <c r="K5" s="1">
        <v>282</v>
      </c>
      <c r="L5" s="1">
        <v>3530</v>
      </c>
      <c r="M5" s="1">
        <v>353</v>
      </c>
      <c r="N5" s="1">
        <v>3530</v>
      </c>
    </row>
    <row r="6" spans="1:14" ht="14.25" x14ac:dyDescent="0.2">
      <c r="A6" s="1" t="s">
        <v>14</v>
      </c>
    </row>
    <row r="7" spans="1:14" ht="14.25" x14ac:dyDescent="0.2">
      <c r="A7" s="4" t="s">
        <v>15</v>
      </c>
      <c r="B7" s="4"/>
      <c r="C7" s="4" t="s">
        <v>16</v>
      </c>
      <c r="D7" s="4"/>
      <c r="E7" s="4" t="s">
        <v>17</v>
      </c>
      <c r="F7" s="4"/>
      <c r="G7" s="4" t="s">
        <v>18</v>
      </c>
      <c r="H7" s="4"/>
      <c r="I7" s="4" t="s">
        <v>19</v>
      </c>
      <c r="J7" s="4"/>
      <c r="K7" s="4" t="s">
        <v>20</v>
      </c>
      <c r="L7" s="4"/>
      <c r="M7" s="4" t="s">
        <v>21</v>
      </c>
      <c r="N7" s="4"/>
    </row>
    <row r="8" spans="1:14" ht="14.25" x14ac:dyDescent="0.2">
      <c r="A8" s="3" t="s">
        <v>10</v>
      </c>
      <c r="B8" s="3"/>
      <c r="C8" s="3" t="s">
        <v>10</v>
      </c>
      <c r="D8" s="3"/>
      <c r="E8" s="3" t="s">
        <v>10</v>
      </c>
      <c r="F8" s="3"/>
      <c r="G8" s="3" t="s">
        <v>10</v>
      </c>
      <c r="H8" s="3"/>
      <c r="I8" s="3" t="s">
        <v>10</v>
      </c>
      <c r="J8" s="3"/>
      <c r="K8" s="3" t="s">
        <v>10</v>
      </c>
      <c r="L8" s="3"/>
      <c r="M8" s="3" t="s">
        <v>10</v>
      </c>
      <c r="N8" s="3"/>
    </row>
    <row r="9" spans="1:14" ht="14.25" x14ac:dyDescent="0.2">
      <c r="A9" s="1" t="s">
        <v>12</v>
      </c>
      <c r="B9" s="1" t="s">
        <v>13</v>
      </c>
      <c r="C9" s="1" t="s">
        <v>12</v>
      </c>
      <c r="D9" s="1" t="s">
        <v>13</v>
      </c>
      <c r="E9" s="1" t="s">
        <v>12</v>
      </c>
      <c r="F9" s="1" t="s">
        <v>13</v>
      </c>
      <c r="G9" s="1" t="s">
        <v>12</v>
      </c>
      <c r="H9" s="1" t="s">
        <v>13</v>
      </c>
      <c r="I9" s="1" t="s">
        <v>12</v>
      </c>
      <c r="J9" s="1" t="s">
        <v>13</v>
      </c>
      <c r="K9" s="1" t="s">
        <v>12</v>
      </c>
      <c r="L9" s="1" t="s">
        <v>13</v>
      </c>
      <c r="M9" s="1" t="s">
        <v>12</v>
      </c>
      <c r="N9" s="1" t="s">
        <v>13</v>
      </c>
    </row>
    <row r="10" spans="1:14" ht="14.25" x14ac:dyDescent="0.2">
      <c r="A10" s="2">
        <v>1377</v>
      </c>
      <c r="B10" s="1">
        <v>35300</v>
      </c>
      <c r="C10" s="2">
        <v>388</v>
      </c>
      <c r="D10" s="1">
        <v>35300</v>
      </c>
      <c r="E10" s="2">
        <v>2577</v>
      </c>
      <c r="F10" s="1">
        <v>35300</v>
      </c>
      <c r="G10" s="2">
        <v>1130</v>
      </c>
      <c r="H10" s="1">
        <v>35300</v>
      </c>
      <c r="I10" s="1">
        <v>600</v>
      </c>
      <c r="J10" s="1">
        <v>35300</v>
      </c>
      <c r="K10" s="1">
        <v>565</v>
      </c>
      <c r="L10" s="1">
        <v>35300</v>
      </c>
      <c r="M10" s="1">
        <v>459</v>
      </c>
      <c r="N10" s="1">
        <v>35300</v>
      </c>
    </row>
    <row r="11" spans="1:14" ht="12" customHeight="1" x14ac:dyDescent="0.2"/>
  </sheetData>
  <mergeCells count="21">
    <mergeCell ref="K7:L7"/>
    <mergeCell ref="M7:N7"/>
    <mergeCell ref="A7:B7"/>
    <mergeCell ref="C7:D7"/>
    <mergeCell ref="E7:F7"/>
    <mergeCell ref="G7:H7"/>
    <mergeCell ref="I7:J7"/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4"/>
  <sheetViews>
    <sheetView workbookViewId="0">
      <selection activeCell="I4" sqref="I4"/>
    </sheetView>
  </sheetViews>
  <sheetFormatPr defaultRowHeight="12.75" x14ac:dyDescent="0.2"/>
  <cols>
    <col min="1" max="1" width="11.5703125" customWidth="1"/>
  </cols>
  <sheetData>
    <row r="1" spans="1:10" ht="14.25" x14ac:dyDescent="0.2">
      <c r="A1" s="1" t="s">
        <v>26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32057*35.3</f>
        <v>1131612.0999999999</v>
      </c>
      <c r="B4" s="1">
        <v>100000</v>
      </c>
      <c r="C4" s="2">
        <f>49*35.3</f>
        <v>1729.6999999999998</v>
      </c>
      <c r="D4" s="1">
        <v>26500</v>
      </c>
      <c r="E4" s="2">
        <f>16*35.3</f>
        <v>564.79999999999995</v>
      </c>
      <c r="F4" s="1">
        <v>10600</v>
      </c>
      <c r="G4" s="2">
        <f>7*35.3</f>
        <v>247.09999999999997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27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49785*35.3</f>
        <v>1757410.4999999998</v>
      </c>
      <c r="B4" s="1">
        <v>100000</v>
      </c>
      <c r="C4" s="2">
        <f>13*35.3</f>
        <v>458.9</v>
      </c>
      <c r="D4" s="1">
        <v>26500</v>
      </c>
      <c r="E4" s="2">
        <f>7*35.3</f>
        <v>247.09999999999997</v>
      </c>
      <c r="F4" s="1">
        <v>10600</v>
      </c>
      <c r="G4" s="2">
        <f>2*35.3</f>
        <v>70.599999999999994</v>
      </c>
      <c r="H4" s="1">
        <v>3530</v>
      </c>
      <c r="I4" s="1">
        <v>0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J4"/>
  <sheetViews>
    <sheetView workbookViewId="0">
      <selection activeCell="G4" sqref="G4"/>
    </sheetView>
  </sheetViews>
  <sheetFormatPr defaultRowHeight="12.75" x14ac:dyDescent="0.2"/>
  <cols>
    <col min="1" max="1" width="10.85546875" customWidth="1"/>
  </cols>
  <sheetData>
    <row r="1" spans="1:10" ht="14.25" x14ac:dyDescent="0.2">
      <c r="A1" s="1" t="s">
        <v>28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33281*35.3</f>
        <v>1174819.2999999998</v>
      </c>
      <c r="B4" s="1">
        <v>100000</v>
      </c>
      <c r="C4" s="2">
        <f>271*35.3</f>
        <v>9566.2999999999993</v>
      </c>
      <c r="D4" s="1">
        <v>26500</v>
      </c>
      <c r="E4" s="2">
        <f>81*35.3</f>
        <v>2859.2999999999997</v>
      </c>
      <c r="F4" s="1">
        <v>10600</v>
      </c>
      <c r="G4" s="2">
        <f>26*35.3</f>
        <v>917.8</v>
      </c>
      <c r="H4" s="1">
        <v>3530</v>
      </c>
      <c r="I4" s="1">
        <v>2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J4"/>
  <sheetViews>
    <sheetView workbookViewId="0">
      <selection activeCell="I4" sqref="I4"/>
    </sheetView>
  </sheetViews>
  <sheetFormatPr defaultRowHeight="12.75" x14ac:dyDescent="0.2"/>
  <cols>
    <col min="1" max="1" width="11.140625" customWidth="1"/>
  </cols>
  <sheetData>
    <row r="1" spans="1:10" ht="14.25" x14ac:dyDescent="0.2">
      <c r="A1" s="1" t="s">
        <v>29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28525*35.3</f>
        <v>1006932.4999999999</v>
      </c>
      <c r="B4" s="1">
        <v>100000</v>
      </c>
      <c r="C4" s="2">
        <f>37*35.3</f>
        <v>1306.0999999999999</v>
      </c>
      <c r="D4" s="1">
        <v>26500</v>
      </c>
      <c r="E4" s="2">
        <f>23*35.3</f>
        <v>811.9</v>
      </c>
      <c r="F4" s="1">
        <v>10600</v>
      </c>
      <c r="G4" s="2">
        <f>12*35.3</f>
        <v>423.59999999999997</v>
      </c>
      <c r="H4" s="1">
        <v>3530</v>
      </c>
      <c r="I4" s="1">
        <v>0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30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35554*35.3</f>
        <v>1255056.2</v>
      </c>
      <c r="B4" s="1">
        <v>100000</v>
      </c>
      <c r="C4" s="2">
        <f>105*35.3</f>
        <v>3706.4999999999995</v>
      </c>
      <c r="D4" s="1">
        <v>26500</v>
      </c>
      <c r="E4" s="2">
        <f>65*35.3</f>
        <v>2294.5</v>
      </c>
      <c r="F4" s="1">
        <v>10600</v>
      </c>
      <c r="G4" s="2">
        <f>47*35.3</f>
        <v>1659.1</v>
      </c>
      <c r="H4" s="1">
        <v>3530</v>
      </c>
      <c r="I4" s="1">
        <v>5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31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32824*35.3</f>
        <v>1158687.2</v>
      </c>
      <c r="B4" s="1">
        <v>100000</v>
      </c>
      <c r="C4" s="2">
        <f>18*35.3</f>
        <v>635.4</v>
      </c>
      <c r="D4" s="1">
        <v>26500</v>
      </c>
      <c r="E4" s="2">
        <f>10*35.3</f>
        <v>353</v>
      </c>
      <c r="F4" s="1">
        <v>10600</v>
      </c>
      <c r="G4" s="2">
        <f>8*35.3</f>
        <v>282.39999999999998</v>
      </c>
      <c r="H4" s="1">
        <v>3530</v>
      </c>
      <c r="I4" s="1">
        <v>3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32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32849*35.3</f>
        <v>1159569.7</v>
      </c>
      <c r="B4" s="1">
        <v>100000</v>
      </c>
      <c r="C4" s="2">
        <f>25*35.3</f>
        <v>882.49999999999989</v>
      </c>
      <c r="D4" s="1">
        <v>26500</v>
      </c>
      <c r="E4" s="2">
        <f>15*35.3</f>
        <v>529.5</v>
      </c>
      <c r="F4" s="1">
        <v>10600</v>
      </c>
      <c r="G4" s="2">
        <f>10*35.3</f>
        <v>353</v>
      </c>
      <c r="H4" s="1">
        <v>3530</v>
      </c>
      <c r="I4" s="2">
        <v>7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J4"/>
  <sheetViews>
    <sheetView workbookViewId="0">
      <selection activeCell="I4" sqref="I4"/>
    </sheetView>
  </sheetViews>
  <sheetFormatPr defaultRowHeight="12.75" x14ac:dyDescent="0.2"/>
  <cols>
    <col min="1" max="1" width="11.28515625" customWidth="1"/>
  </cols>
  <sheetData>
    <row r="1" spans="1:10" ht="14.25" x14ac:dyDescent="0.2">
      <c r="A1" s="1" t="s">
        <v>33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36963*35.3</f>
        <v>1304793.8999999999</v>
      </c>
      <c r="B4" s="1">
        <v>1000000</v>
      </c>
      <c r="C4" s="2">
        <f>102*35.3</f>
        <v>3600.6</v>
      </c>
      <c r="D4" s="1">
        <v>265000</v>
      </c>
      <c r="E4" s="2">
        <f>68*35.3</f>
        <v>2400.3999999999996</v>
      </c>
      <c r="F4" s="1">
        <v>106000</v>
      </c>
      <c r="G4" s="2">
        <f>39*35.3</f>
        <v>1376.6999999999998</v>
      </c>
      <c r="H4" s="1">
        <v>35300</v>
      </c>
      <c r="I4" s="2">
        <v>8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J4"/>
  <sheetViews>
    <sheetView workbookViewId="0">
      <selection activeCell="I4" sqref="I4"/>
    </sheetView>
  </sheetViews>
  <sheetFormatPr defaultRowHeight="12.75" x14ac:dyDescent="0.2"/>
  <cols>
    <col min="1" max="1" width="10.7109375" customWidth="1"/>
  </cols>
  <sheetData>
    <row r="1" spans="1:10" ht="14.25" x14ac:dyDescent="0.2">
      <c r="A1" s="1" t="s">
        <v>34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35238*35.3</f>
        <v>1243901.3999999999</v>
      </c>
      <c r="B4" s="1">
        <v>1000000</v>
      </c>
      <c r="C4" s="2">
        <f>34*35.3</f>
        <v>1200.1999999999998</v>
      </c>
      <c r="D4" s="1">
        <v>265000</v>
      </c>
      <c r="E4" s="2">
        <f>18*35.3</f>
        <v>635.4</v>
      </c>
      <c r="F4" s="1">
        <v>106000</v>
      </c>
      <c r="G4" s="2">
        <f>11*35.3</f>
        <v>388.29999999999995</v>
      </c>
      <c r="H4" s="1">
        <v>35300</v>
      </c>
      <c r="I4" s="1">
        <v>6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35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35901*35.3</f>
        <v>1267305.2999999998</v>
      </c>
      <c r="B4" s="1">
        <v>1000000</v>
      </c>
      <c r="C4" s="2">
        <f>143*35.3</f>
        <v>5047.8999999999996</v>
      </c>
      <c r="D4" s="1">
        <v>265000</v>
      </c>
      <c r="E4" s="2">
        <f>107*35.3</f>
        <v>3777.1</v>
      </c>
      <c r="F4" s="1">
        <v>106000</v>
      </c>
      <c r="G4" s="2">
        <f>73*35.3</f>
        <v>2576.8999999999996</v>
      </c>
      <c r="H4" s="1">
        <v>35300</v>
      </c>
      <c r="I4" s="1">
        <v>6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35896*35.3</f>
        <v>1267128.7999999998</v>
      </c>
      <c r="B4" s="1">
        <v>1000000</v>
      </c>
      <c r="C4" s="2">
        <f>148*35.3</f>
        <v>5224.3999999999996</v>
      </c>
      <c r="D4" s="1">
        <v>265000</v>
      </c>
      <c r="E4" s="2">
        <f>47*35.3</f>
        <v>1659.1</v>
      </c>
      <c r="F4" s="1">
        <v>106000</v>
      </c>
      <c r="G4" s="2">
        <f>32*35.3</f>
        <v>1129.5999999999999</v>
      </c>
      <c r="H4" s="1">
        <v>35300</v>
      </c>
      <c r="I4" s="1">
        <v>6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J4"/>
  <sheetViews>
    <sheetView workbookViewId="0">
      <selection activeCell="I4" sqref="I4"/>
    </sheetView>
  </sheetViews>
  <sheetFormatPr defaultRowHeight="12.75" x14ac:dyDescent="0.2"/>
  <cols>
    <col min="1" max="1" width="10.140625" customWidth="1"/>
  </cols>
  <sheetData>
    <row r="1" spans="1:10" ht="14.25" x14ac:dyDescent="0.2">
      <c r="A1" s="1" t="s">
        <v>37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42580*35.3</f>
        <v>1503073.9999999998</v>
      </c>
      <c r="B4" s="1">
        <v>1000000</v>
      </c>
      <c r="C4" s="2">
        <f>98*35.3</f>
        <v>3459.3999999999996</v>
      </c>
      <c r="D4" s="1">
        <v>265000</v>
      </c>
      <c r="E4" s="2">
        <f>42*35.3</f>
        <v>1482.6</v>
      </c>
      <c r="F4" s="1">
        <v>106000</v>
      </c>
      <c r="G4" s="2">
        <f>17*35.3</f>
        <v>600.09999999999991</v>
      </c>
      <c r="H4" s="1">
        <v>35300</v>
      </c>
      <c r="I4" s="1">
        <v>5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J4"/>
  <sheetViews>
    <sheetView workbookViewId="0">
      <selection activeCell="I4" sqref="I4"/>
    </sheetView>
  </sheetViews>
  <sheetFormatPr defaultRowHeight="12.75" x14ac:dyDescent="0.2"/>
  <cols>
    <col min="1" max="1" width="12.7109375" customWidth="1"/>
    <col min="7" max="7" width="9.7109375" bestFit="1" customWidth="1"/>
  </cols>
  <sheetData>
    <row r="1" spans="1:10" ht="14.25" x14ac:dyDescent="0.2">
      <c r="A1" s="1" t="s">
        <v>38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38574*35.3</f>
        <v>1361662.2</v>
      </c>
      <c r="B4" s="1">
        <v>1000000</v>
      </c>
      <c r="C4" s="2">
        <f>258*35.3</f>
        <v>9107.4</v>
      </c>
      <c r="D4" s="1">
        <v>265000</v>
      </c>
      <c r="E4" s="2">
        <f>75*35.3</f>
        <v>2647.5</v>
      </c>
      <c r="F4" s="1">
        <v>106000</v>
      </c>
      <c r="G4" s="2">
        <f>16*35.3</f>
        <v>564.79999999999995</v>
      </c>
      <c r="H4" s="1">
        <v>35300</v>
      </c>
      <c r="I4" s="1">
        <v>3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J4"/>
  <sheetViews>
    <sheetView workbookViewId="0">
      <selection activeCell="I7" sqref="I7"/>
    </sheetView>
  </sheetViews>
  <sheetFormatPr defaultRowHeight="12.75" x14ac:dyDescent="0.2"/>
  <cols>
    <col min="1" max="1" width="10.28515625" customWidth="1"/>
  </cols>
  <sheetData>
    <row r="1" spans="1:10" ht="14.25" x14ac:dyDescent="0.2">
      <c r="A1" s="1" t="s">
        <v>39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45684*35.3</f>
        <v>1612645.2</v>
      </c>
      <c r="B4" s="1">
        <v>1000000</v>
      </c>
      <c r="C4" s="2">
        <f>86*35.3</f>
        <v>3035.7999999999997</v>
      </c>
      <c r="D4" s="1">
        <v>265000</v>
      </c>
      <c r="E4" s="2">
        <f>36*35.3</f>
        <v>1270.8</v>
      </c>
      <c r="F4" s="1">
        <v>106000</v>
      </c>
      <c r="G4" s="2">
        <f>13*35.3</f>
        <v>458.9</v>
      </c>
      <c r="H4" s="1">
        <v>35300</v>
      </c>
      <c r="I4" s="1">
        <v>2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NRFC</dc:creator>
  <cp:keywords/>
  <dc:description/>
  <cp:lastModifiedBy>vic</cp:lastModifiedBy>
  <cp:revision>0</cp:revision>
  <dcterms:created xsi:type="dcterms:W3CDTF">2006-09-16T00:00:00Z</dcterms:created>
  <dcterms:modified xsi:type="dcterms:W3CDTF">2023-04-13T03:16:42Z</dcterms:modified>
</cp:coreProperties>
</file>