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F11B92D2-34F1-4C56-910B-F7D3EAB18D86}" xr6:coauthVersionLast="47" xr6:coauthVersionMax="47" xr10:uidLastSave="{00000000-0000-0000-0000-000000000000}"/>
  <bookViews>
    <workbookView xWindow="-120" yWindow="-120" windowWidth="29040" windowHeight="15840" firstSheet="5" activeTab="14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" i="14" l="1"/>
  <c r="E4" i="14"/>
  <c r="C4" i="14"/>
  <c r="A4" i="14"/>
  <c r="G4" i="13"/>
  <c r="E4" i="13"/>
  <c r="C4" i="13"/>
  <c r="A4" i="13"/>
  <c r="G4" i="8"/>
  <c r="E4" i="8"/>
  <c r="C4" i="8"/>
  <c r="A4" i="8"/>
  <c r="G4" i="7"/>
  <c r="E4" i="7"/>
  <c r="C4" i="7"/>
  <c r="A4" i="7"/>
  <c r="G4" i="12"/>
  <c r="E4" i="12"/>
  <c r="C4" i="12"/>
  <c r="A4" i="12"/>
  <c r="G4" i="16"/>
  <c r="E4" i="16"/>
  <c r="C4" i="16"/>
  <c r="A4" i="16"/>
  <c r="G4" i="4"/>
  <c r="E4" i="4"/>
  <c r="C4" i="4"/>
  <c r="A4" i="4"/>
  <c r="G4" i="11"/>
  <c r="E4" i="11"/>
  <c r="C4" i="11"/>
  <c r="A4" i="11"/>
  <c r="G4" i="9"/>
  <c r="E4" i="9"/>
  <c r="C4" i="9"/>
  <c r="A4" i="9"/>
  <c r="G4" i="10"/>
  <c r="E4" i="10"/>
  <c r="C4" i="10"/>
  <c r="A4" i="10"/>
  <c r="G4" i="2"/>
  <c r="E4" i="2"/>
  <c r="C4" i="2"/>
  <c r="A4" i="2"/>
  <c r="G4" i="6"/>
  <c r="E4" i="6"/>
  <c r="C4" i="6"/>
  <c r="A4" i="6"/>
  <c r="G4" i="1"/>
  <c r="E4" i="1"/>
  <c r="C4" i="1"/>
  <c r="A4" i="1"/>
  <c r="G4" i="5"/>
  <c r="E4" i="5"/>
  <c r="C4" i="5"/>
  <c r="A4" i="5"/>
</calcChain>
</file>

<file path=xl/sharedStrings.xml><?xml version="1.0" encoding="utf-8"?>
<sst xmlns="http://schemas.openxmlformats.org/spreadsheetml/2006/main" count="282" uniqueCount="40">
  <si>
    <t>实测值</t>
    <phoneticPr fontId="1" type="noConversion"/>
  </si>
  <si>
    <t>标准值</t>
    <phoneticPr fontId="1" type="noConversion"/>
  </si>
  <si>
    <t>≥0.1（um)</t>
    <phoneticPr fontId="1" type="noConversion"/>
  </si>
  <si>
    <t>≥0.2(um)</t>
    <phoneticPr fontId="1" type="noConversion"/>
  </si>
  <si>
    <t>≥0.3(um)</t>
    <phoneticPr fontId="1" type="noConversion"/>
  </si>
  <si>
    <t>≥0.5(um)</t>
    <phoneticPr fontId="1" type="noConversion"/>
  </si>
  <si>
    <t>≥5(um)</t>
    <phoneticPr fontId="1" type="noConversion"/>
  </si>
  <si>
    <t>S1掩模制版</t>
    <phoneticPr fontId="1" type="noConversion"/>
  </si>
  <si>
    <t>N1电子束</t>
    <phoneticPr fontId="1" type="noConversion"/>
  </si>
  <si>
    <t>S2光刻显影</t>
    <phoneticPr fontId="1" type="noConversion"/>
  </si>
  <si>
    <t>N2光刻区</t>
    <phoneticPr fontId="1" type="noConversion"/>
  </si>
  <si>
    <t>S3基片清洗</t>
    <phoneticPr fontId="1" type="noConversion"/>
  </si>
  <si>
    <t>N3热工艺区</t>
    <phoneticPr fontId="1" type="noConversion"/>
  </si>
  <si>
    <t>≥0.5(um)</t>
    <phoneticPr fontId="1" type="noConversion"/>
  </si>
  <si>
    <t>≥0.5(um)</t>
    <phoneticPr fontId="1" type="noConversion"/>
  </si>
  <si>
    <t>S4原子层沉积</t>
    <phoneticPr fontId="1" type="noConversion"/>
  </si>
  <si>
    <t>N4物理沉积</t>
    <phoneticPr fontId="1" type="noConversion"/>
  </si>
  <si>
    <t>N5干法刻蚀</t>
    <phoneticPr fontId="1" type="noConversion"/>
  </si>
  <si>
    <t>N6湿法刻蚀</t>
    <phoneticPr fontId="1" type="noConversion"/>
  </si>
  <si>
    <t>≥0.5（um)</t>
    <phoneticPr fontId="1" type="noConversion"/>
  </si>
  <si>
    <r>
      <t>100级的洁净室≥0.5um的颗粒(Particles/m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</si>
  <si>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r>
      <t>1000级的洁净室≥0.5um的颗粒(Particles/m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</si>
  <si>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S5表征1</t>
    <phoneticPr fontId="1" type="noConversion"/>
  </si>
  <si>
    <t>S6表征2</t>
    <phoneticPr fontId="1" type="noConversion"/>
  </si>
  <si>
    <t>S7划片减薄</t>
    <phoneticPr fontId="1" type="noConversion"/>
  </si>
  <si>
    <t>S8样品存放</t>
    <phoneticPr fontId="1" type="noConversion"/>
  </si>
  <si>
    <r>
      <t>2025-10-15</t>
    </r>
    <r>
      <rPr>
        <sz val="11"/>
        <color theme="1"/>
        <rFont val="宋体"/>
        <family val="2"/>
        <scheme val="minor"/>
      </rPr>
      <t>掩模制版100级的洁净室(Particles/m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</si>
  <si>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2025-10-15电子束100级的洁净室(Particles/m 3)</t>
    <phoneticPr fontId="1" type="noConversion"/>
  </si>
  <si>
    <t>2025-10-15光刻显影100级的洁净室(Particles/m 3)</t>
    <phoneticPr fontId="1" type="noConversion"/>
  </si>
  <si>
    <t>2025-10-15光刻区100级的洁净室(Particles/m 3)</t>
    <phoneticPr fontId="1" type="noConversion"/>
  </si>
  <si>
    <t>2025-10-15基片清洗100级的洁净室(Particles/m 3)</t>
    <phoneticPr fontId="1" type="noConversion"/>
  </si>
  <si>
    <t>2025-10-15热工艺区100级的洁净室(Particles/m 3)</t>
    <phoneticPr fontId="1" type="noConversion"/>
  </si>
  <si>
    <t>2025-10-15原子层沉积100级的洁净室(Particles/m 3)</t>
    <phoneticPr fontId="1" type="noConversion"/>
  </si>
  <si>
    <t>2025-10-15物理沉积1000级的洁净室(Particles/m 3)</t>
    <phoneticPr fontId="1" type="noConversion"/>
  </si>
  <si>
    <t>2025-10-15表征1 1000级的洁净室(Particles/m 3)</t>
    <phoneticPr fontId="1" type="noConversion"/>
  </si>
  <si>
    <t>2025-10-15表征2 1000级的洁净室(Particles/m 3)</t>
    <phoneticPr fontId="1" type="noConversion"/>
  </si>
  <si>
    <t>2025-10-15干法刻蚀1000级的洁净室(Particles/m 3)</t>
    <phoneticPr fontId="1" type="noConversion"/>
  </si>
  <si>
    <t>2025-10-15划片减薄1000级的洁净室(Particles/m 3)</t>
    <phoneticPr fontId="1" type="noConversion"/>
  </si>
  <si>
    <t>2025-10-15湿法刻蚀1000级的洁净室(Particles/m 3)</t>
    <phoneticPr fontId="1" type="noConversion"/>
  </si>
  <si>
    <t>2025-10-15样品存放1000级的洁净室(Particles/m 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</si>
</sst>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2025-10-15</a:t>
            </a:r>
            <a:r>
              <a:rPr lang="zh-CN" altLang="en-US"/>
              <a:t>微纳研究与制造中心</a:t>
            </a:r>
            <a:r>
              <a:rPr lang="en-US" altLang="zh-CN"/>
              <a:t>100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832157133347594"/>
          <c:y val="1.03880130107890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939-4D1B-BD84-8CE4725FFB6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939-4D1B-BD84-8CE4725FFB6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939-4D1B-BD84-8CE4725FFB6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939-4D1B-BD84-8CE4725FFB6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939-4D1B-BD84-8CE4725FFB6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B939-4D1B-BD84-8CE4725FFB6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B939-4D1B-BD84-8CE4725FFB6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B939-4D1B-BD84-8CE4725FFB6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318</c:v>
                </c:pt>
                <c:pt idx="1">
                  <c:v>3530</c:v>
                </c:pt>
                <c:pt idx="2" formatCode="0_ ">
                  <c:v>141</c:v>
                </c:pt>
                <c:pt idx="3">
                  <c:v>3530</c:v>
                </c:pt>
                <c:pt idx="4" formatCode="0_ ">
                  <c:v>530</c:v>
                </c:pt>
                <c:pt idx="5">
                  <c:v>3530</c:v>
                </c:pt>
                <c:pt idx="6" formatCode="0_ ">
                  <c:v>388</c:v>
                </c:pt>
                <c:pt idx="7">
                  <c:v>3530</c:v>
                </c:pt>
                <c:pt idx="8">
                  <c:v>141</c:v>
                </c:pt>
                <c:pt idx="9">
                  <c:v>3530</c:v>
                </c:pt>
                <c:pt idx="10">
                  <c:v>141</c:v>
                </c:pt>
                <c:pt idx="11">
                  <c:v>3530</c:v>
                </c:pt>
                <c:pt idx="12">
                  <c:v>35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939-4D1B-BD84-8CE4725FFB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58263664"/>
        <c:axId val="295233408"/>
      </c:barChart>
      <c:catAx>
        <c:axId val="158263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233408"/>
        <c:crossesAt val="0"/>
        <c:auto val="1"/>
        <c:lblAlgn val="ctr"/>
        <c:lblOffset val="100"/>
        <c:noMultiLvlLbl val="0"/>
      </c:catAx>
      <c:valAx>
        <c:axId val="295233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8263664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2025-10-15</a:t>
            </a:r>
            <a:r>
              <a:rPr lang="zh-CN" altLang="en-US"/>
              <a:t>微纳研究与制造中心</a:t>
            </a:r>
            <a:r>
              <a:rPr lang="en-US" altLang="zh-CN"/>
              <a:t>1000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5A-46EB-9390-BED913DF929C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5A-46EB-9390-BED913DF929C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45A-46EB-9390-BED913DF929C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45A-46EB-9390-BED913DF929C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45A-46EB-9390-BED913DF929C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45A-46EB-9390-BED913DF929C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745A-46EB-9390-BED913DF929C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745A-46EB-9390-BED913DF92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953</c:v>
                </c:pt>
                <c:pt idx="1">
                  <c:v>35300</c:v>
                </c:pt>
                <c:pt idx="2" formatCode="0_ ">
                  <c:v>71</c:v>
                </c:pt>
                <c:pt idx="3">
                  <c:v>35300</c:v>
                </c:pt>
                <c:pt idx="4" formatCode="0_ ">
                  <c:v>918</c:v>
                </c:pt>
                <c:pt idx="5">
                  <c:v>35300</c:v>
                </c:pt>
                <c:pt idx="6" formatCode="0_ ">
                  <c:v>318</c:v>
                </c:pt>
                <c:pt idx="7">
                  <c:v>35300</c:v>
                </c:pt>
                <c:pt idx="8">
                  <c:v>2542</c:v>
                </c:pt>
                <c:pt idx="9">
                  <c:v>35300</c:v>
                </c:pt>
                <c:pt idx="10">
                  <c:v>282</c:v>
                </c:pt>
                <c:pt idx="11">
                  <c:v>35300</c:v>
                </c:pt>
                <c:pt idx="12">
                  <c:v>353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45A-46EB-9390-BED913DF929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95449232"/>
        <c:axId val="295449792"/>
      </c:barChart>
      <c:catAx>
        <c:axId val="29544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792"/>
        <c:crossesAt val="0"/>
        <c:auto val="1"/>
        <c:lblAlgn val="ctr"/>
        <c:lblOffset val="100"/>
        <c:noMultiLvlLbl val="0"/>
      </c:catAx>
      <c:valAx>
        <c:axId val="295449792"/>
        <c:scaling>
          <c:orientation val="minMax"/>
          <c:max val="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232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266699</xdr:colOff>
      <xdr:row>10</xdr:row>
      <xdr:rowOff>133350</xdr:rowOff>
    </xdr:from>
    <xdr:to>
      <xdr:col>13</xdr:col>
      <xdr:colOff>666750</xdr:colOff>
      <xdr:row>35</xdr:row>
      <xdr:rowOff>85725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276224</xdr:colOff>
      <xdr:row>36</xdr:row>
      <xdr:rowOff>28575</xdr:rowOff>
    </xdr:from>
    <xdr:to>
      <xdr:col>13</xdr:col>
      <xdr:colOff>685799</xdr:colOff>
      <xdr:row>58</xdr:row>
      <xdr:rowOff>76201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workbookViewId="0">
      <selection activeCell="A5" sqref="A5"/>
    </sheetView>
  </sheetViews>
  <sheetFormatPr defaultRowHeight="13.5" x14ac:dyDescent="0.15"/>
  <sheetData>
    <row r="1" spans="1:14" ht="15.75" x14ac:dyDescent="0.15">
      <c r="A1" t="s">
        <v>20</v>
      </c>
    </row>
    <row r="2" spans="1:14" x14ac:dyDescent="0.15">
      <c r="A2" s="4" t="s">
        <v>7</v>
      </c>
      <c r="B2" s="4"/>
      <c r="C2" s="4" t="s">
        <v>8</v>
      </c>
      <c r="D2" s="4"/>
      <c r="E2" s="4" t="s">
        <v>9</v>
      </c>
      <c r="F2" s="4"/>
      <c r="G2" s="4" t="s">
        <v>10</v>
      </c>
      <c r="H2" s="4"/>
      <c r="I2" s="4" t="s">
        <v>11</v>
      </c>
      <c r="J2" s="4"/>
      <c r="K2" s="4" t="s">
        <v>12</v>
      </c>
      <c r="L2" s="4"/>
      <c r="M2" s="4" t="s">
        <v>15</v>
      </c>
      <c r="N2" s="4"/>
    </row>
    <row r="3" spans="1:14" x14ac:dyDescent="0.15">
      <c r="A3" s="4" t="s">
        <v>19</v>
      </c>
      <c r="B3" s="4"/>
      <c r="C3" s="4" t="s">
        <v>13</v>
      </c>
      <c r="D3" s="4"/>
      <c r="E3" s="4" t="s">
        <v>5</v>
      </c>
      <c r="F3" s="4"/>
      <c r="G3" s="4" t="s">
        <v>5</v>
      </c>
      <c r="H3" s="4"/>
      <c r="I3" s="4" t="s">
        <v>14</v>
      </c>
      <c r="J3" s="4"/>
      <c r="K3" s="4" t="s">
        <v>13</v>
      </c>
      <c r="L3" s="4"/>
      <c r="M3" s="4" t="s">
        <v>5</v>
      </c>
      <c r="N3" s="4"/>
    </row>
    <row r="4" spans="1:14" x14ac:dyDescent="0.15">
      <c r="A4" t="s">
        <v>0</v>
      </c>
      <c r="B4" t="s">
        <v>1</v>
      </c>
      <c r="C4" t="s">
        <v>0</v>
      </c>
      <c r="D4" t="s">
        <v>1</v>
      </c>
      <c r="E4" t="s">
        <v>0</v>
      </c>
      <c r="F4" t="s">
        <v>1</v>
      </c>
      <c r="G4" t="s">
        <v>0</v>
      </c>
      <c r="H4" t="s">
        <v>1</v>
      </c>
      <c r="I4" t="s">
        <v>0</v>
      </c>
      <c r="J4" t="s">
        <v>1</v>
      </c>
      <c r="K4" t="s">
        <v>0</v>
      </c>
      <c r="L4" t="s">
        <v>1</v>
      </c>
      <c r="M4" t="s">
        <v>0</v>
      </c>
      <c r="N4" t="s">
        <v>1</v>
      </c>
    </row>
    <row r="5" spans="1:14" x14ac:dyDescent="0.15">
      <c r="A5" s="1">
        <v>318</v>
      </c>
      <c r="B5">
        <v>3530</v>
      </c>
      <c r="C5" s="1">
        <v>141</v>
      </c>
      <c r="D5">
        <v>3530</v>
      </c>
      <c r="E5" s="1">
        <v>530</v>
      </c>
      <c r="F5">
        <v>3530</v>
      </c>
      <c r="G5" s="1">
        <v>388</v>
      </c>
      <c r="H5">
        <v>3530</v>
      </c>
      <c r="I5">
        <v>141</v>
      </c>
      <c r="J5">
        <v>3530</v>
      </c>
      <c r="K5">
        <v>141</v>
      </c>
      <c r="L5">
        <v>3530</v>
      </c>
      <c r="M5">
        <v>35</v>
      </c>
      <c r="N5">
        <v>3530</v>
      </c>
    </row>
    <row r="6" spans="1:14" ht="15.75" x14ac:dyDescent="0.15">
      <c r="A6" t="s">
        <v>21</v>
      </c>
    </row>
    <row r="7" spans="1:14" x14ac:dyDescent="0.15">
      <c r="A7" s="4" t="s">
        <v>16</v>
      </c>
      <c r="B7" s="4"/>
      <c r="C7" s="4" t="s">
        <v>22</v>
      </c>
      <c r="D7" s="4"/>
      <c r="E7" s="4" t="s">
        <v>23</v>
      </c>
      <c r="F7" s="4"/>
      <c r="G7" s="4" t="s">
        <v>17</v>
      </c>
      <c r="H7" s="4"/>
      <c r="I7" s="4" t="s">
        <v>24</v>
      </c>
      <c r="J7" s="4"/>
      <c r="K7" s="4" t="s">
        <v>18</v>
      </c>
      <c r="L7" s="4"/>
      <c r="M7" s="4" t="s">
        <v>25</v>
      </c>
      <c r="N7" s="4"/>
    </row>
    <row r="8" spans="1:14" x14ac:dyDescent="0.15">
      <c r="A8" s="3" t="s">
        <v>5</v>
      </c>
      <c r="B8" s="3"/>
      <c r="C8" s="3" t="s">
        <v>5</v>
      </c>
      <c r="D8" s="3"/>
      <c r="E8" s="3" t="s">
        <v>5</v>
      </c>
      <c r="F8" s="3"/>
      <c r="G8" s="3" t="s">
        <v>5</v>
      </c>
      <c r="H8" s="3"/>
      <c r="I8" s="3" t="s">
        <v>5</v>
      </c>
      <c r="J8" s="3"/>
      <c r="K8" s="3" t="s">
        <v>5</v>
      </c>
      <c r="L8" s="3"/>
      <c r="M8" s="3" t="s">
        <v>5</v>
      </c>
      <c r="N8" s="3"/>
    </row>
    <row r="9" spans="1:14" x14ac:dyDescent="0.15">
      <c r="A9" t="s">
        <v>0</v>
      </c>
      <c r="B9" t="s">
        <v>1</v>
      </c>
      <c r="C9" t="s">
        <v>0</v>
      </c>
      <c r="D9" t="s">
        <v>1</v>
      </c>
      <c r="E9" t="s">
        <v>0</v>
      </c>
      <c r="F9" t="s">
        <v>1</v>
      </c>
      <c r="G9" t="s">
        <v>0</v>
      </c>
      <c r="H9" t="s">
        <v>1</v>
      </c>
      <c r="I9" t="s">
        <v>0</v>
      </c>
      <c r="J9" t="s">
        <v>1</v>
      </c>
      <c r="K9" t="s">
        <v>0</v>
      </c>
      <c r="L9" t="s">
        <v>1</v>
      </c>
      <c r="M9" t="s">
        <v>0</v>
      </c>
      <c r="N9" t="s">
        <v>1</v>
      </c>
    </row>
    <row r="10" spans="1:14" x14ac:dyDescent="0.15">
      <c r="A10" s="1">
        <v>953</v>
      </c>
      <c r="B10">
        <v>35300</v>
      </c>
      <c r="C10" s="1">
        <v>71</v>
      </c>
      <c r="D10">
        <v>35300</v>
      </c>
      <c r="E10" s="1">
        <v>918</v>
      </c>
      <c r="F10">
        <v>35300</v>
      </c>
      <c r="G10" s="1">
        <v>318</v>
      </c>
      <c r="H10">
        <v>35300</v>
      </c>
      <c r="I10">
        <v>2542</v>
      </c>
      <c r="J10">
        <v>35300</v>
      </c>
      <c r="K10">
        <v>282</v>
      </c>
      <c r="L10">
        <v>35300</v>
      </c>
      <c r="M10">
        <v>353</v>
      </c>
      <c r="N10">
        <v>35300</v>
      </c>
    </row>
    <row r="11" spans="1:14" ht="12" customHeight="1" x14ac:dyDescent="0.15"/>
  </sheetData>
  <mergeCells count="21">
    <mergeCell ref="A7:B7"/>
    <mergeCell ref="C7:D7"/>
    <mergeCell ref="E7:F7"/>
    <mergeCell ref="G7:H7"/>
    <mergeCell ref="I7:J7"/>
    <mergeCell ref="M2:N2"/>
    <mergeCell ref="M3:N3"/>
    <mergeCell ref="K2:L2"/>
    <mergeCell ref="K3:L3"/>
    <mergeCell ref="K7:L7"/>
    <mergeCell ref="M7:N7"/>
    <mergeCell ref="G3:H3"/>
    <mergeCell ref="I3:J3"/>
    <mergeCell ref="G2:H2"/>
    <mergeCell ref="A2:B2"/>
    <mergeCell ref="C2:D2"/>
    <mergeCell ref="E2:F2"/>
    <mergeCell ref="A3:B3"/>
    <mergeCell ref="C3:D3"/>
    <mergeCell ref="E3:F3"/>
    <mergeCell ref="I2:J2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"/>
  <sheetViews>
    <sheetView workbookViewId="0">
      <selection activeCell="H8" sqref="H8"/>
    </sheetView>
  </sheetViews>
  <sheetFormatPr defaultRowHeight="13.5" x14ac:dyDescent="0.15"/>
  <sheetData>
    <row r="1" spans="1:10" ht="15.75" x14ac:dyDescent="0.15">
      <c r="A1" s="2" t="s">
        <v>26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25260*35.3</f>
        <v>891677.99999999988</v>
      </c>
      <c r="B4">
        <v>100000</v>
      </c>
      <c r="C4" s="1">
        <f>305*35.3</f>
        <v>10766.5</v>
      </c>
      <c r="D4">
        <v>26500</v>
      </c>
      <c r="E4" s="1">
        <f>74*35.3</f>
        <v>2612.1999999999998</v>
      </c>
      <c r="F4">
        <v>10600</v>
      </c>
      <c r="G4" s="1">
        <f>9*35.3</f>
        <v>317.7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conditionalFormatting sqref="L21">
    <cfRule type="colorScale" priority="1">
      <colorScale>
        <cfvo type="min"/>
        <cfvo type="max"/>
        <color rgb="FFFF0000"/>
        <color theme="4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25078*35.3</f>
        <v>885253.39999999991</v>
      </c>
      <c r="B4">
        <v>100000</v>
      </c>
      <c r="C4" s="1">
        <f>16*35.3</f>
        <v>564.79999999999995</v>
      </c>
      <c r="D4">
        <v>26500</v>
      </c>
      <c r="E4" s="1">
        <f>8*35.3</f>
        <v>282.39999999999998</v>
      </c>
      <c r="F4">
        <v>10600</v>
      </c>
      <c r="G4" s="1">
        <f>4*35.3</f>
        <v>141.19999999999999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22148*35.3</f>
        <v>781824.39999999991</v>
      </c>
      <c r="B4">
        <v>100000</v>
      </c>
      <c r="C4" s="1">
        <f>30*35.3</f>
        <v>1059</v>
      </c>
      <c r="D4">
        <v>26500</v>
      </c>
      <c r="E4" s="1">
        <f>19*35.3</f>
        <v>670.69999999999993</v>
      </c>
      <c r="F4">
        <v>10600</v>
      </c>
      <c r="G4" s="1">
        <f>15*35.3</f>
        <v>529.5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26207*35.3</f>
        <v>925107.1</v>
      </c>
      <c r="B4">
        <v>100000</v>
      </c>
      <c r="C4" s="1">
        <f>34*35.3</f>
        <v>1200.1999999999998</v>
      </c>
      <c r="D4">
        <v>26500</v>
      </c>
      <c r="E4" s="1">
        <f>18*35.3</f>
        <v>635.4</v>
      </c>
      <c r="F4">
        <v>10600</v>
      </c>
      <c r="G4" s="1">
        <f>11*35.3</f>
        <v>388.29999999999995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"/>
  <sheetViews>
    <sheetView workbookViewId="0">
      <selection activeCell="H8" sqref="H8"/>
    </sheetView>
  </sheetViews>
  <sheetFormatPr defaultRowHeight="13.5" x14ac:dyDescent="0.15"/>
  <sheetData>
    <row r="1" spans="1:10" x14ac:dyDescent="0.15">
      <c r="A1" t="s">
        <v>30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29143*35.3</f>
        <v>1028747.8999999999</v>
      </c>
      <c r="B4">
        <v>100000</v>
      </c>
      <c r="C4" s="1">
        <f>12*35.3</f>
        <v>423.59999999999997</v>
      </c>
      <c r="D4">
        <v>26500</v>
      </c>
      <c r="E4" s="1">
        <f>7*35.3</f>
        <v>247.09999999999997</v>
      </c>
      <c r="F4">
        <v>10600</v>
      </c>
      <c r="G4" s="1">
        <f>4*35.3</f>
        <v>141.19999999999999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31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21216*35.3</f>
        <v>748924.79999999993</v>
      </c>
      <c r="B4">
        <v>100000</v>
      </c>
      <c r="C4" s="1">
        <f>10*35.3</f>
        <v>353</v>
      </c>
      <c r="D4">
        <v>26500</v>
      </c>
      <c r="E4" s="1">
        <f>6*35.3</f>
        <v>211.79999999999998</v>
      </c>
      <c r="F4">
        <v>10600</v>
      </c>
      <c r="G4" s="1">
        <f>4*35.3</f>
        <v>141.19999999999999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32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33214*35.3</f>
        <v>1172454.2</v>
      </c>
      <c r="B4">
        <v>100000</v>
      </c>
      <c r="C4" s="1">
        <f>1*35.3</f>
        <v>35.299999999999997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 s="1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33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34235*35.3</f>
        <v>1208495.5</v>
      </c>
      <c r="B4">
        <v>1000000</v>
      </c>
      <c r="C4" s="1">
        <f>69*35.3</f>
        <v>2435.6999999999998</v>
      </c>
      <c r="D4">
        <v>265000</v>
      </c>
      <c r="E4" s="1">
        <f>45*35.3</f>
        <v>1588.4999999999998</v>
      </c>
      <c r="F4">
        <v>106000</v>
      </c>
      <c r="G4" s="1">
        <f>27*35.3</f>
        <v>953.09999999999991</v>
      </c>
      <c r="H4">
        <v>35300</v>
      </c>
      <c r="I4" s="1">
        <v>4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34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34192*35.3</f>
        <v>1206977.5999999999</v>
      </c>
      <c r="B4">
        <v>1000000</v>
      </c>
      <c r="C4" s="1">
        <f>10*35.3</f>
        <v>353</v>
      </c>
      <c r="D4">
        <v>265000</v>
      </c>
      <c r="E4" s="1">
        <f>7*35.3</f>
        <v>247.09999999999997</v>
      </c>
      <c r="F4">
        <v>106000</v>
      </c>
      <c r="G4" s="1">
        <f>2*35.3</f>
        <v>70.599999999999994</v>
      </c>
      <c r="H4">
        <v>35300</v>
      </c>
      <c r="I4">
        <v>1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35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36943*35.3</f>
        <v>1304087.8999999999</v>
      </c>
      <c r="B4">
        <v>1000000</v>
      </c>
      <c r="C4" s="1">
        <f>123*35.3</f>
        <v>4341.8999999999996</v>
      </c>
      <c r="D4">
        <v>265000</v>
      </c>
      <c r="E4" s="1">
        <f>90*35.3</f>
        <v>3176.9999999999995</v>
      </c>
      <c r="F4">
        <v>106000</v>
      </c>
      <c r="G4" s="1">
        <f>26*35.3</f>
        <v>917.8</v>
      </c>
      <c r="H4">
        <v>35300</v>
      </c>
      <c r="I4">
        <v>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37648*35.3</f>
        <v>1328974.3999999999</v>
      </c>
      <c r="B4">
        <v>1000000</v>
      </c>
      <c r="C4" s="1">
        <f>18*35.3</f>
        <v>635.4</v>
      </c>
      <c r="D4">
        <v>265000</v>
      </c>
      <c r="E4" s="1">
        <f>14*35.3</f>
        <v>494.19999999999993</v>
      </c>
      <c r="F4">
        <v>106000</v>
      </c>
      <c r="G4" s="1">
        <f>9*35.3</f>
        <v>317.7</v>
      </c>
      <c r="H4">
        <v>35300</v>
      </c>
      <c r="I4">
        <v>3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38136*35.3</f>
        <v>1346200.7999999998</v>
      </c>
      <c r="B4">
        <v>1000000</v>
      </c>
      <c r="C4" s="1">
        <f>134*35.3</f>
        <v>4730.2</v>
      </c>
      <c r="D4">
        <v>265000</v>
      </c>
      <c r="E4" s="1">
        <f>104*35.3</f>
        <v>3671.2</v>
      </c>
      <c r="F4">
        <v>106000</v>
      </c>
      <c r="G4" s="1">
        <f>72*35.3</f>
        <v>2541.6</v>
      </c>
      <c r="H4">
        <v>35300</v>
      </c>
      <c r="I4">
        <v>6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4"/>
  <sheetViews>
    <sheetView workbookViewId="0">
      <selection activeCell="I7" sqref="I7"/>
    </sheetView>
  </sheetViews>
  <sheetFormatPr defaultRowHeight="13.5" x14ac:dyDescent="0.15"/>
  <sheetData>
    <row r="1" spans="1:10" x14ac:dyDescent="0.15">
      <c r="A1" t="s">
        <v>38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38336*35.3</f>
        <v>1353260.7999999998</v>
      </c>
      <c r="B4">
        <v>1000000</v>
      </c>
      <c r="C4" s="1">
        <f>43*35.3</f>
        <v>1517.8999999999999</v>
      </c>
      <c r="D4">
        <v>265000</v>
      </c>
      <c r="E4" s="1">
        <f>26*35.3</f>
        <v>917.8</v>
      </c>
      <c r="F4">
        <v>106000</v>
      </c>
      <c r="G4" s="1">
        <f>8*35.3</f>
        <v>282.39999999999998</v>
      </c>
      <c r="H4">
        <v>35300</v>
      </c>
      <c r="I4">
        <v>1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"/>
  <sheetViews>
    <sheetView tabSelected="1" workbookViewId="0">
      <selection activeCell="I4" sqref="I4"/>
    </sheetView>
  </sheetViews>
  <sheetFormatPr defaultRowHeight="13.5" x14ac:dyDescent="0.15"/>
  <cols>
    <col min="1" max="1" width="9.5" bestFit="1" customWidth="1"/>
  </cols>
  <sheetData>
    <row r="1" spans="1:10" x14ac:dyDescent="0.15">
      <c r="A1" t="s">
        <v>39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23251*35.3</f>
        <v>820760.29999999993</v>
      </c>
      <c r="B4">
        <v>1000000</v>
      </c>
      <c r="C4" s="1">
        <f>110*35.3</f>
        <v>3882.9999999999995</v>
      </c>
      <c r="D4">
        <v>265000</v>
      </c>
      <c r="E4" s="1">
        <f>26*35.3</f>
        <v>917.8</v>
      </c>
      <c r="F4">
        <v>106000</v>
      </c>
      <c r="G4" s="1">
        <f>10*35.3</f>
        <v>353</v>
      </c>
      <c r="H4">
        <v>35300</v>
      </c>
      <c r="I4">
        <v>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2025-10-15T05:16:08Z</dcterms:modified>
</cp:coreProperties>
</file>