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310D1FF0-608B-4061-963E-9D4761CA22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E4" i="12"/>
  <c r="C4" i="12"/>
  <c r="A4" i="12"/>
  <c r="G4" i="16"/>
  <c r="E4" i="16"/>
  <c r="C4" i="16"/>
  <c r="A4" i="16"/>
  <c r="G4" i="4"/>
  <c r="E4" i="4"/>
  <c r="C4" i="4"/>
  <c r="A4" i="4"/>
  <c r="G4" i="11"/>
  <c r="E4" i="11"/>
  <c r="C4" i="11"/>
  <c r="A4" i="11"/>
  <c r="G4" i="9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G4" i="1"/>
  <c r="E4" i="1"/>
  <c r="C4" i="1"/>
  <c r="A4" i="1"/>
  <c r="G4" i="5"/>
  <c r="C4" i="5"/>
  <c r="A4" i="5"/>
  <c r="G4" i="12"/>
  <c r="E4" i="5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<sst xmlns="http://schemas.openxmlformats.org/spreadsheetml/2006/main" count="282" uniqueCount="40">
  <si>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</si>
  <si>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</si>
  <si>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</si>
  <si>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</si>
  <si>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</si>
  <si>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</si>
  <si>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</si>
  <si>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</si>
  <si>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</si>
  <si>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</si>
  <si>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</si>
  <si>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</si>
  <si>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</si>
  <si>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</si>
  <si>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</si>
  <si>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</si>
  <si>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</si>
  <si>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</si>
  <si>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</si>
  <si>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</si>
  <si>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</si>
  <si>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</si>
  <si>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</si>
  <si>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</si>
  <si>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</si>
  <si>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</si>
  <si>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2025-11-19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</si>
  <si>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2025-11-19电子束100级的洁净室(Particles/m 3)</t>
    <phoneticPr fontId="1" type="noConversion"/>
  </si>
  <si>
    <t>2025-11-19光刻显影100级的洁净室(Particles/m 3)</t>
    <phoneticPr fontId="1" type="noConversion"/>
  </si>
  <si>
    <t>2025-11-19光刻区100级的洁净室(Particles/m 3)</t>
    <phoneticPr fontId="1" type="noConversion"/>
  </si>
  <si>
    <t>2025-11-19基片清洗100级的洁净室(Particles/m 3)</t>
    <phoneticPr fontId="1" type="noConversion"/>
  </si>
  <si>
    <t>2025-11-19热工艺区100级的洁净室(Particles/m 3)</t>
    <phoneticPr fontId="1" type="noConversion"/>
  </si>
  <si>
    <t>2025-11-19原子层沉积100级的洁净室(Particles/m 3)</t>
    <phoneticPr fontId="1" type="noConversion"/>
  </si>
  <si>
    <t>2025-11-19物理沉积1000级的洁净室(Particles/m 3)</t>
    <phoneticPr fontId="1" type="noConversion"/>
  </si>
  <si>
    <t>2025-11-19表征1 1000级的洁净室(Particles/m 3)</t>
    <phoneticPr fontId="1" type="noConversion"/>
  </si>
  <si>
    <t>2025-11-19表征2 1000级的洁净室(Particles/m 3)</t>
    <phoneticPr fontId="1" type="noConversion"/>
  </si>
  <si>
    <t>2025-11-19干法刻蚀1000级的洁净室(Particles/m 3)</t>
    <phoneticPr fontId="1" type="noConversion"/>
  </si>
  <si>
    <t>2025-11-19划片减薄1000级的洁净室(Particles/m 3)</t>
    <phoneticPr fontId="1" type="noConversion"/>
  </si>
  <si>
    <t>2025-11-19湿法刻蚀1000级的洁净室(Particles/m 3)</t>
    <phoneticPr fontId="1" type="noConversion"/>
  </si>
  <si>
    <t>2025-11-19样品存放1000级的洁净室(Particles/m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</si>
</sst>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2025-11-19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106</c:v>
                </c:pt>
                <c:pt idx="1">
                  <c:v>3530</c:v>
                </c:pt>
                <c:pt idx="2" formatCode="0_ ">
                  <c:v>35</c:v>
                </c:pt>
                <c:pt idx="3">
                  <c:v>3530</c:v>
                </c:pt>
                <c:pt idx="4" formatCode="0_ ">
                  <c:v>353</c:v>
                </c:pt>
                <c:pt idx="5">
                  <c:v>3530</c:v>
                </c:pt>
                <c:pt idx="6" formatCode="0_ ">
                  <c:v>35</c:v>
                </c:pt>
                <c:pt idx="7">
                  <c:v>3530</c:v>
                </c:pt>
                <c:pt idx="8">
                  <c:v>424</c:v>
                </c:pt>
                <c:pt idx="9">
                  <c:v>3530</c:v>
                </c:pt>
                <c:pt idx="10">
                  <c:v>71</c:v>
                </c:pt>
                <c:pt idx="11">
                  <c:v>3530</c:v>
                </c:pt>
                <c:pt idx="12">
                  <c:v>35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2025-11-19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530</c:v>
                </c:pt>
                <c:pt idx="1">
                  <c:v>35300</c:v>
                </c:pt>
                <c:pt idx="2" formatCode="0_ ">
                  <c:v>71</c:v>
                </c:pt>
                <c:pt idx="3">
                  <c:v>35300</c:v>
                </c:pt>
                <c:pt idx="4" formatCode="0_ ">
                  <c:v>1306</c:v>
                </c:pt>
                <c:pt idx="5">
                  <c:v>35300</c:v>
                </c:pt>
                <c:pt idx="6" formatCode="0_ ">
                  <c:v>353</c:v>
                </c:pt>
                <c:pt idx="7">
                  <c:v>35300</c:v>
                </c:pt>
                <c:pt idx="8">
                  <c:v>1589</c:v>
                </c:pt>
                <c:pt idx="9">
                  <c:v>35300</c:v>
                </c:pt>
                <c:pt idx="10">
                  <c:v>282</c:v>
                </c:pt>
                <c:pt idx="11">
                  <c:v>35300</c:v>
                </c:pt>
                <c:pt idx="12">
                  <c:v>388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A5" sqref="A5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106</v>
      </c>
      <c r="B5">
        <v>3530</v>
      </c>
      <c r="C5" s="1">
        <v>35</v>
      </c>
      <c r="D5">
        <v>3530</v>
      </c>
      <c r="E5" s="1">
        <v>353</v>
      </c>
      <c r="F5">
        <v>3530</v>
      </c>
      <c r="G5" s="1">
        <v>35</v>
      </c>
      <c r="H5">
        <v>3530</v>
      </c>
      <c r="I5">
        <v>424</v>
      </c>
      <c r="J5">
        <v>3530</v>
      </c>
      <c r="K5">
        <v>71</v>
      </c>
      <c r="L5">
        <v>3530</v>
      </c>
      <c r="M5">
        <v>35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530</v>
      </c>
      <c r="B10">
        <v>35300</v>
      </c>
      <c r="C10" s="1">
        <v>71</v>
      </c>
      <c r="D10">
        <v>35300</v>
      </c>
      <c r="E10" s="1">
        <v>1306</v>
      </c>
      <c r="F10">
        <v>35300</v>
      </c>
      <c r="G10" s="1">
        <v>353</v>
      </c>
      <c r="H10">
        <v>35300</v>
      </c>
      <c r="I10">
        <v>1589</v>
      </c>
      <c r="J10">
        <v>35300</v>
      </c>
      <c r="K10">
        <v>282</v>
      </c>
      <c r="L10">
        <v>35300</v>
      </c>
      <c r="M10">
        <v>388</v>
      </c>
      <c r="N10">
        <v>35300</v>
      </c>
    </row>
    <row r="11" spans="1:14" ht="12" customHeight="1" x14ac:dyDescent="0.15"/>
  </sheetData>
  <mergeCells count="21"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  <mergeCell ref="M2:N2"/>
    <mergeCell ref="M3:N3"/>
    <mergeCell ref="K2:L2"/>
    <mergeCell ref="K3:L3"/>
    <mergeCell ref="K7:L7"/>
    <mergeCell ref="M7:N7"/>
    <mergeCell ref="A7:B7"/>
    <mergeCell ref="C7:D7"/>
    <mergeCell ref="E7:F7"/>
    <mergeCell ref="G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24475*35.3</f>
        <v>863967.49999999988</v>
      </c>
      <c r="B4">
        <v>100000</v>
      </c>
      <c r="C4" s="1">
        <f>76*35.3</f>
        <v>2682.7999999999997</v>
      </c>
      <c r="D4">
        <v>26500</v>
      </c>
      <c r="E4" s="1">
        <f>17*35.3</f>
        <v>600.09999999999991</v>
      </c>
      <c r="F4">
        <v>10600</v>
      </c>
      <c r="G4" s="1">
        <f>3*35.3</f>
        <v>105.89999999999999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G10" sqref="G10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23784*35.3</f>
        <v>839575.2</v>
      </c>
      <c r="B4">
        <v>100000</v>
      </c>
      <c r="C4" s="1">
        <f>90*35.3</f>
        <v>3176.9999999999995</v>
      </c>
      <c r="D4">
        <v>26500</v>
      </c>
      <c r="E4" s="1">
        <f>6*35.3</f>
        <v>211.79999999999998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G9" sqref="G9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27458*35.3</f>
        <v>969267.39999999991</v>
      </c>
      <c r="B4">
        <v>100000</v>
      </c>
      <c r="C4" s="1">
        <f>81*35.3</f>
        <v>2859.2999999999997</v>
      </c>
      <c r="D4">
        <v>26500</v>
      </c>
      <c r="E4" s="1">
        <f>33*35.3</f>
        <v>1164.8999999999999</v>
      </c>
      <c r="F4">
        <v>10600</v>
      </c>
      <c r="G4" s="1">
        <f>10*35.3</f>
        <v>353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24875*35.3</f>
        <v>878087.49999999988</v>
      </c>
      <c r="B4">
        <v>100000</v>
      </c>
      <c r="C4" s="1">
        <f>22*35.3</f>
        <v>776.59999999999991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C4" sqref="C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23256*35.3</f>
        <v>820936.79999999993</v>
      </c>
      <c r="B4">
        <v>100000</v>
      </c>
      <c r="C4" s="1">
        <f>35*35.3</f>
        <v>1235.5</v>
      </c>
      <c r="D4">
        <v>26500</v>
      </c>
      <c r="E4" s="1">
        <f>26*35.3</f>
        <v>917.8</v>
      </c>
      <c r="F4">
        <v>10600</v>
      </c>
      <c r="G4" s="1">
        <f>12*35.3</f>
        <v>423.59999999999997</v>
      </c>
      <c r="H4">
        <v>3530</v>
      </c>
      <c r="I4">
        <v>3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25478*35.3</f>
        <v>899373.39999999991</v>
      </c>
      <c r="B4">
        <v>100000</v>
      </c>
      <c r="C4" s="1">
        <f>12*35.3</f>
        <v>423.59999999999997</v>
      </c>
      <c r="D4">
        <v>26500</v>
      </c>
      <c r="E4" s="1">
        <f>5*35.3</f>
        <v>176.5</v>
      </c>
      <c r="F4">
        <v>10600</v>
      </c>
      <c r="G4" s="1">
        <f>2*35.3</f>
        <v>70.599999999999994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31452*35.3</f>
        <v>1110255.5999999999</v>
      </c>
      <c r="B4">
        <v>100000</v>
      </c>
      <c r="C4" s="1">
        <f>30*35.3</f>
        <v>1059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32531*35.3</f>
        <v>1148344.2999999998</v>
      </c>
      <c r="B4">
        <v>1000000</v>
      </c>
      <c r="C4" s="1">
        <f>36*35.3</f>
        <v>1270.8</v>
      </c>
      <c r="D4">
        <v>265000</v>
      </c>
      <c r="E4" s="1">
        <f>21*35.3</f>
        <v>741.3</v>
      </c>
      <c r="F4">
        <v>106000</v>
      </c>
      <c r="G4" s="1">
        <f>15*35.3</f>
        <v>529.5</v>
      </c>
      <c r="H4">
        <v>35300</v>
      </c>
      <c r="I4" s="1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31485*35.3</f>
        <v>1111420.5</v>
      </c>
      <c r="B4">
        <v>1000000</v>
      </c>
      <c r="C4" s="1">
        <f>16*35.3</f>
        <v>564.79999999999995</v>
      </c>
      <c r="D4">
        <v>265000</v>
      </c>
      <c r="E4" s="1">
        <f>8*35.3</f>
        <v>282.39999999999998</v>
      </c>
      <c r="F4">
        <v>106000</v>
      </c>
      <c r="G4" s="1">
        <f>2*35.3</f>
        <v>70.599999999999994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31856*35.3</f>
        <v>1124516.7999999998</v>
      </c>
      <c r="B4">
        <v>1000000</v>
      </c>
      <c r="C4" s="1">
        <f>106*35.3</f>
        <v>3741.7999999999997</v>
      </c>
      <c r="D4">
        <v>265000</v>
      </c>
      <c r="E4" s="1">
        <f>61*35.3</f>
        <v>2153.2999999999997</v>
      </c>
      <c r="F4">
        <v>106000</v>
      </c>
      <c r="G4" s="1">
        <f>37*35.3</f>
        <v>1306.0999999999999</v>
      </c>
      <c r="H4">
        <v>35300</v>
      </c>
      <c r="I4">
        <v>5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35754*35.3</f>
        <v>1262116.2</v>
      </c>
      <c r="B4">
        <v>1000000</v>
      </c>
      <c r="C4" s="1">
        <f>37*35.3</f>
        <v>1306.0999999999999</v>
      </c>
      <c r="D4">
        <v>265000</v>
      </c>
      <c r="E4" s="1">
        <f>25*35.3</f>
        <v>882.49999999999989</v>
      </c>
      <c r="F4">
        <v>106000</v>
      </c>
      <c r="G4" s="1">
        <f>10*35.3</f>
        <v>353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35581*35.3</f>
        <v>1256009.2999999998</v>
      </c>
      <c r="B4">
        <v>1000000</v>
      </c>
      <c r="C4" s="1">
        <f>338*35.3</f>
        <v>11931.4</v>
      </c>
      <c r="D4">
        <v>265000</v>
      </c>
      <c r="E4" s="1">
        <f>126*35.3</f>
        <v>4447.7999999999993</v>
      </c>
      <c r="F4">
        <v>106000</v>
      </c>
      <c r="G4" s="1">
        <f>45*35.3</f>
        <v>1588.4999999999998</v>
      </c>
      <c r="H4">
        <v>35300</v>
      </c>
      <c r="I4">
        <v>6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38745*35.3</f>
        <v>1367698.5</v>
      </c>
      <c r="B4">
        <v>1000000</v>
      </c>
      <c r="C4" s="1">
        <f>60*35.3</f>
        <v>2118</v>
      </c>
      <c r="D4">
        <v>265000</v>
      </c>
      <c r="E4" s="1">
        <f>31*35.3</f>
        <v>1094.3</v>
      </c>
      <c r="F4">
        <v>106000</v>
      </c>
      <c r="G4" s="1">
        <f>8*35.3</f>
        <v>282.39999999999998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I10" sqref="I10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23225*35.3</f>
        <v>819842.49999999988</v>
      </c>
      <c r="B4">
        <v>1000000</v>
      </c>
      <c r="C4" s="1">
        <f>135*35.3</f>
        <v>4765.5</v>
      </c>
      <c r="D4">
        <v>265000</v>
      </c>
      <c r="E4" s="1">
        <f>32*35.3</f>
        <v>1129.5999999999999</v>
      </c>
      <c r="F4">
        <v>106000</v>
      </c>
      <c r="G4" s="1">
        <f>11*35.3</f>
        <v>388.29999999999995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2025-11-19T03:14:28Z</dcterms:modified>
</cp:coreProperties>
</file>