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44853863-16A6-4E55-9E0B-62C173EF03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1"/>
  <c r="E4" i="1"/>
  <c r="C4" i="1"/>
  <c r="A4" i="1"/>
  <c r="G4" i="6"/>
  <c r="E4" i="6"/>
  <c r="C4" i="6"/>
  <c r="A4" i="6"/>
  <c r="G4" i="5"/>
  <c r="E4" i="5"/>
  <c r="C4" i="5"/>
  <c r="A4" i="5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<sst xmlns="http://schemas.openxmlformats.org/spreadsheetml/2006/main" count="282" uniqueCount="40">
  <si>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</si>
  <si>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</si>
  <si>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</si>
  <si>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</si>
  <si>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</si>
  <si>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</si>
  <si>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</si>
  <si>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</si>
  <si>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</si>
  <si>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</si>
  <si>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</si>
  <si>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</si>
  <si>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</si>
  <si>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</si>
  <si>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</si>
  <si>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</si>
  <si>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</si>
  <si>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</si>
  <si>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</si>
  <si>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</si>
  <si>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</si>
  <si>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</si>
  <si>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</si>
  <si>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</si>
  <si>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</si>
  <si>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</si>
  <si>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2023-06-14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</si>
  <si>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2023-06-14电子束100级的洁净室(Particles/m 3)</t>
    <phoneticPr fontId="1" type="noConversion"/>
  </si>
  <si>
    <t>2023-06-14光刻显影100级的洁净室(Particles/m 3)</t>
    <phoneticPr fontId="1" type="noConversion"/>
  </si>
  <si>
    <t>2023-06-14光刻区100级的洁净室(Particles/m 3)</t>
    <phoneticPr fontId="1" type="noConversion"/>
  </si>
  <si>
    <t>2023-06-14基片清洗100级的洁净室(Particles/m 3)</t>
    <phoneticPr fontId="1" type="noConversion"/>
  </si>
  <si>
    <t>2023-06-14热工艺区100级的洁净室(Particles/m 3)</t>
    <phoneticPr fontId="1" type="noConversion"/>
  </si>
  <si>
    <t>2023-06-14原子层沉积100级的洁净室(Particles/m 3)</t>
    <phoneticPr fontId="1" type="noConversion"/>
  </si>
  <si>
    <t>2023-06-14物理沉积1000级的洁净室(Particles/m 3)</t>
    <phoneticPr fontId="1" type="noConversion"/>
  </si>
  <si>
    <t>2023-06-14表征1 1000级的洁净室(Particles/m 3)</t>
    <phoneticPr fontId="1" type="noConversion"/>
  </si>
  <si>
    <t>2023-06-14表征2 1000级的洁净室(Particles/m 3)</t>
    <phoneticPr fontId="1" type="noConversion"/>
  </si>
  <si>
    <t>2023-06-14干法刻蚀1000级的洁净室(Particles/m 3)</t>
    <phoneticPr fontId="1" type="noConversion"/>
  </si>
  <si>
    <t>2023-06-14划片减薄1000级的洁净室(Particles/m 3)</t>
    <phoneticPr fontId="1" type="noConversion"/>
  </si>
  <si>
    <t>2023-06-14湿法刻蚀1000级的洁净室(Particles/m 3)</t>
    <phoneticPr fontId="1" type="noConversion"/>
  </si>
  <si>
    <t>2023-06-14样品存放1000级的洁净室(Particles/m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</si>
</sst>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2023-06-14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71</c:v>
                </c:pt>
                <c:pt idx="1">
                  <c:v>3530</c:v>
                </c:pt>
                <c:pt idx="2" formatCode="0_ ">
                  <c:v>106</c:v>
                </c:pt>
                <c:pt idx="3">
                  <c:v>3530</c:v>
                </c:pt>
                <c:pt idx="4" formatCode="0_ ">
                  <c:v>2153</c:v>
                </c:pt>
                <c:pt idx="5">
                  <c:v>3530</c:v>
                </c:pt>
                <c:pt idx="6" formatCode="0_ ">
                  <c:v>918</c:v>
                </c:pt>
                <c:pt idx="7">
                  <c:v>3530</c:v>
                </c:pt>
                <c:pt idx="8">
                  <c:v>177</c:v>
                </c:pt>
                <c:pt idx="9">
                  <c:v>3530</c:v>
                </c:pt>
                <c:pt idx="10">
                  <c:v>353</c:v>
                </c:pt>
                <c:pt idx="11">
                  <c:v>3530</c:v>
                </c:pt>
                <c:pt idx="12">
                  <c:v>635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2023-06-14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494</c:v>
                </c:pt>
                <c:pt idx="1">
                  <c:v>35300</c:v>
                </c:pt>
                <c:pt idx="2" formatCode="0_ ">
                  <c:v>274</c:v>
                </c:pt>
                <c:pt idx="3">
                  <c:v>35300</c:v>
                </c:pt>
                <c:pt idx="4" formatCode="0_ ">
                  <c:v>212</c:v>
                </c:pt>
                <c:pt idx="5">
                  <c:v>35300</c:v>
                </c:pt>
                <c:pt idx="6" formatCode="0_ ">
                  <c:v>2612</c:v>
                </c:pt>
                <c:pt idx="7">
                  <c:v>35300</c:v>
                </c:pt>
                <c:pt idx="8">
                  <c:v>847</c:v>
                </c:pt>
                <c:pt idx="9">
                  <c:v>35300</c:v>
                </c:pt>
                <c:pt idx="10">
                  <c:v>247</c:v>
                </c:pt>
                <c:pt idx="11">
                  <c:v>35300</c:v>
                </c:pt>
                <c:pt idx="12">
                  <c:v>388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Q15" sqref="Q15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71</v>
      </c>
      <c r="B5">
        <v>3530</v>
      </c>
      <c r="C5" s="1">
        <v>106</v>
      </c>
      <c r="D5">
        <v>3530</v>
      </c>
      <c r="E5" s="1">
        <v>2153</v>
      </c>
      <c r="F5">
        <v>3530</v>
      </c>
      <c r="G5" s="1">
        <v>918</v>
      </c>
      <c r="H5">
        <v>3530</v>
      </c>
      <c r="I5">
        <v>177</v>
      </c>
      <c r="J5">
        <v>3530</v>
      </c>
      <c r="K5">
        <v>353</v>
      </c>
      <c r="L5">
        <v>3530</v>
      </c>
      <c r="M5">
        <v>635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494</v>
      </c>
      <c r="B10">
        <v>35300</v>
      </c>
      <c r="C10" s="1">
        <v>274</v>
      </c>
      <c r="D10">
        <v>35300</v>
      </c>
      <c r="E10" s="1">
        <v>212</v>
      </c>
      <c r="F10">
        <v>35300</v>
      </c>
      <c r="G10" s="1">
        <v>2612</v>
      </c>
      <c r="H10">
        <v>35300</v>
      </c>
      <c r="I10">
        <v>847</v>
      </c>
      <c r="J10">
        <v>35300</v>
      </c>
      <c r="K10">
        <v>247</v>
      </c>
      <c r="L10">
        <v>35300</v>
      </c>
      <c r="M10">
        <v>388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C4" sqref="C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21256*35.3</f>
        <v>750336.79999999993</v>
      </c>
      <c r="B4">
        <v>100000</v>
      </c>
      <c r="C4" s="1">
        <f>1535.3</f>
        <v>1535.3</v>
      </c>
      <c r="D4">
        <v>26500</v>
      </c>
      <c r="E4" s="1">
        <f>12*35.3</f>
        <v>423.59999999999997</v>
      </c>
      <c r="F4">
        <v>10600</v>
      </c>
      <c r="G4" s="1">
        <f>2*35.3</f>
        <v>70.599999999999994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31562*35.3</f>
        <v>1114138.5999999999</v>
      </c>
      <c r="B4">
        <v>100000</v>
      </c>
      <c r="C4" s="1">
        <f>18*35.3</f>
        <v>635.4</v>
      </c>
      <c r="D4">
        <v>26500</v>
      </c>
      <c r="E4" s="1">
        <f>14*35.3</f>
        <v>494.19999999999993</v>
      </c>
      <c r="F4">
        <v>10600</v>
      </c>
      <c r="G4" s="1">
        <f>3*35.3</f>
        <v>105.89999999999999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/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32269*35.3</f>
        <v>1139095.7</v>
      </c>
      <c r="B4">
        <v>100000</v>
      </c>
      <c r="C4" s="1">
        <f>150*35.3</f>
        <v>5295</v>
      </c>
      <c r="D4">
        <v>26500</v>
      </c>
      <c r="E4" s="1">
        <f>120*35.3</f>
        <v>4236</v>
      </c>
      <c r="F4">
        <v>10600</v>
      </c>
      <c r="G4" s="1">
        <f>61*35.3</f>
        <v>2153.2999999999997</v>
      </c>
      <c r="H4">
        <v>3530</v>
      </c>
      <c r="I4">
        <v>3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3809*35.3</f>
        <v>134457.69999999998</v>
      </c>
      <c r="B4">
        <v>100000</v>
      </c>
      <c r="C4" s="1">
        <f>72*35.3</f>
        <v>2541.6</v>
      </c>
      <c r="D4">
        <v>26500</v>
      </c>
      <c r="E4" s="1">
        <f>47*35.3</f>
        <v>1659.1</v>
      </c>
      <c r="F4">
        <v>10600</v>
      </c>
      <c r="G4" s="1">
        <f>26*35.3</f>
        <v>917.8</v>
      </c>
      <c r="H4">
        <v>3530</v>
      </c>
      <c r="I4">
        <v>4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32598*35.3</f>
        <v>1150709.3999999999</v>
      </c>
      <c r="B4">
        <v>100000</v>
      </c>
      <c r="C4" s="1">
        <f>13*35.3</f>
        <v>458.9</v>
      </c>
      <c r="D4">
        <v>26500</v>
      </c>
      <c r="E4" s="1">
        <f>7*35.3</f>
        <v>247.09999999999997</v>
      </c>
      <c r="F4">
        <v>10600</v>
      </c>
      <c r="G4" s="1">
        <f>5*35.3</f>
        <v>176.5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8332*35.3</f>
        <v>294119.59999999998</v>
      </c>
      <c r="B4">
        <v>100000</v>
      </c>
      <c r="C4" s="1">
        <f>166*35.3</f>
        <v>5859.7999999999993</v>
      </c>
      <c r="D4">
        <v>26500</v>
      </c>
      <c r="E4" s="1">
        <f>66*35.3</f>
        <v>2329.7999999999997</v>
      </c>
      <c r="F4">
        <v>10600</v>
      </c>
      <c r="G4" s="1">
        <f>10*35.3</f>
        <v>353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31393*35.3</f>
        <v>1108172.8999999999</v>
      </c>
      <c r="B4">
        <v>100000</v>
      </c>
      <c r="C4" s="1">
        <f>422*35.3</f>
        <v>14896.599999999999</v>
      </c>
      <c r="D4">
        <v>26500</v>
      </c>
      <c r="E4" s="1">
        <f>65*35.3</f>
        <v>2294.5</v>
      </c>
      <c r="F4">
        <v>10600</v>
      </c>
      <c r="G4" s="1">
        <f>18*35.3</f>
        <v>635.4</v>
      </c>
      <c r="H4">
        <v>3530</v>
      </c>
      <c r="I4" s="1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40984*35.3</f>
        <v>1446735.2</v>
      </c>
      <c r="B4">
        <v>1000000</v>
      </c>
      <c r="C4" s="1">
        <f>22*35.3</f>
        <v>776.59999999999991</v>
      </c>
      <c r="D4">
        <v>265000</v>
      </c>
      <c r="E4" s="1">
        <f>18*35.3</f>
        <v>635.4</v>
      </c>
      <c r="F4">
        <v>106000</v>
      </c>
      <c r="G4" s="1">
        <f>14*35.3</f>
        <v>494.19999999999993</v>
      </c>
      <c r="H4">
        <v>35300</v>
      </c>
      <c r="I4" s="1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42401*35.3</f>
        <v>1496755.2999999998</v>
      </c>
      <c r="B4">
        <v>1000000</v>
      </c>
      <c r="C4" s="1">
        <f>205*35.3</f>
        <v>7236.4999999999991</v>
      </c>
      <c r="D4">
        <v>265000</v>
      </c>
      <c r="E4" s="1">
        <f>74*35.3</f>
        <v>2612.1999999999998</v>
      </c>
      <c r="F4">
        <v>106000</v>
      </c>
      <c r="G4" s="1">
        <f>7*35.3</f>
        <v>247.09999999999997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42213*35.3</f>
        <v>1490118.9</v>
      </c>
      <c r="B4">
        <v>1000000</v>
      </c>
      <c r="C4" s="1">
        <f>12*35.3</f>
        <v>423.59999999999997</v>
      </c>
      <c r="D4">
        <v>265000</v>
      </c>
      <c r="E4" s="1">
        <f>10*35.3</f>
        <v>353</v>
      </c>
      <c r="F4">
        <v>106000</v>
      </c>
      <c r="G4" s="1">
        <f>6*35.3</f>
        <v>211.79999999999998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44280*35.3</f>
        <v>1563083.9999999998</v>
      </c>
      <c r="B4">
        <v>1000000</v>
      </c>
      <c r="C4" s="1">
        <f>249*35.3</f>
        <v>8789.6999999999989</v>
      </c>
      <c r="D4">
        <v>265000</v>
      </c>
      <c r="E4" s="1">
        <f>116*35.3</f>
        <v>4094.7999999999997</v>
      </c>
      <c r="F4">
        <v>106000</v>
      </c>
      <c r="G4" s="1">
        <f>74*35.3</f>
        <v>2612.1999999999998</v>
      </c>
      <c r="H4">
        <v>35300</v>
      </c>
      <c r="I4">
        <v>8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45074*35.3</f>
        <v>1591112.2</v>
      </c>
      <c r="B4">
        <v>1000000</v>
      </c>
      <c r="C4" s="1">
        <f>78*35.3</f>
        <v>2753.3999999999996</v>
      </c>
      <c r="D4">
        <v>265000</v>
      </c>
      <c r="E4" s="1">
        <f>43*35.3</f>
        <v>1517.8999999999999</v>
      </c>
      <c r="F4">
        <v>106000</v>
      </c>
      <c r="G4" s="1">
        <f>24*35.3</f>
        <v>847.19999999999993</v>
      </c>
      <c r="H4">
        <v>35300</v>
      </c>
      <c r="I4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43520*35.3</f>
        <v>1536255.9999999998</v>
      </c>
      <c r="B4">
        <v>1000000</v>
      </c>
      <c r="C4" s="1">
        <f>14*35.3</f>
        <v>494.19999999999993</v>
      </c>
      <c r="D4">
        <v>265000</v>
      </c>
      <c r="E4" s="1">
        <f>9*35.3</f>
        <v>317.7</v>
      </c>
      <c r="F4">
        <v>106000</v>
      </c>
      <c r="G4" s="1">
        <f>7*35.3</f>
        <v>247.09999999999997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I7" sqref="I7"/>
    </sheetView>
  </sheetViews>
  <sheetFormatPr defaultRowHeight="13.5" x14ac:dyDescent="0.15"/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27589*35.3</f>
        <v>973891.7</v>
      </c>
      <c r="B4">
        <v>1000000</v>
      </c>
      <c r="C4" s="1">
        <f>114*35.3</f>
        <v>4024.2</v>
      </c>
      <c r="D4">
        <v>265000</v>
      </c>
      <c r="E4" s="1">
        <f>75*35.3</f>
        <v>2647.5</v>
      </c>
      <c r="F4">
        <v>106000</v>
      </c>
      <c r="G4" s="1">
        <f>11*35.3</f>
        <v>388.29999999999995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2023-06-14T03:01:53Z</dcterms:modified>
</cp:coreProperties>
</file>