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洁净度测试\"/>
    </mc:Choice>
  </mc:AlternateContent>
  <xr:revisionPtr revIDLastSave="0" documentId="13_ncr:1_{68C2A483-3CCF-4832-BA6D-29884A2D39E6}" xr6:coauthVersionLast="47" xr6:coauthVersionMax="47" xr10:uidLastSave="{00000000-0000-0000-0000-000000000000}"/>
  <bookViews>
    <workbookView xWindow="4290" yWindow="4965" windowWidth="16920" windowHeight="8025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  <extLst>
    <ext uri="smNativeData">
      <pm:revision xmlns:pm="pm" day="1503627259" val="694"/>
    </ext>
  </extLst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</calcChain>
</file>

<file path=xl/sharedStrings.xml><?xml version="1.0" encoding="utf-8"?>
<sst xmlns="http://schemas.openxmlformats.org/spreadsheetml/2006/main" count="282" uniqueCount="40">
  <si>
    <r>
      <t>100级的洁净室≥0.5um的颗粒(Particles/m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</si>
  <si>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S1掩模制版</t>
  </si>
  <si>
    <t>N1电子束</t>
  </si>
  <si>
    <t>S2光刻显影</t>
  </si>
  <si>
    <t>N2光刻区</t>
  </si>
  <si>
    <t>S3基片清洗</t>
  </si>
  <si>
    <t>N3热工艺区</t>
  </si>
  <si>
    <t>S4原子层沉积</t>
  </si>
  <si>
    <t>≥0.5（um)</t>
  </si>
  <si>
    <t>≥0.5(um)</t>
  </si>
  <si>
    <t>≥0.5(um)</t>
  </si>
  <si>
    <t>≥0.5(um)</t>
  </si>
  <si>
    <t>实测值</t>
  </si>
  <si>
    <t>标准值</t>
  </si>
  <si>
    <r>
      <t>1000级的洁净室≥0.5um的颗粒(Particles/m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</si>
  <si>
    <t>N4物理沉积</t>
  </si>
  <si>
    <t>S5表征1</t>
  </si>
  <si>
    <t>S6表征2</t>
  </si>
  <si>
    <t>N5干法刻蚀</t>
  </si>
  <si>
    <t>S7划片减薄</t>
  </si>
  <si>
    <t>N6湿法刻蚀</t>
  </si>
  <si>
    <t>S8样品存放</t>
  </si>
  <si>
    <t>≥0.1（um)</t>
  </si>
  <si>
    <t>≥0.2(um)</t>
  </si>
  <si>
    <t>≥0.3(um)</t>
  </si>
  <si>
    <t>≥5(um)</t>
  </si>
  <si>
    <r>
      <t>2023-03-29掩模制版100级的洁净室(Particles/m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)</t>
    </r>
    <phoneticPr fontId="4" type="noConversion"/>
  </si>
  <si>
    <t>2023-03-29电子束100级的洁净室(Particles/m 3)</t>
    <phoneticPr fontId="4" type="noConversion"/>
  </si>
  <si>
    <t>2023-03-29光刻显影100级的洁净室(Particles/m 3)</t>
    <phoneticPr fontId="4" type="noConversion"/>
  </si>
  <si>
    <t>2023-03-29光刻区100级的洁净室(Particles/m 3)</t>
    <phoneticPr fontId="4" type="noConversion"/>
  </si>
  <si>
    <t>2023-03-29基片清洗100级的洁净室(Particles/m 3)</t>
    <phoneticPr fontId="4" type="noConversion"/>
  </si>
  <si>
    <t>2023-03-19热工艺区100级的洁净室(Particles/m 3)</t>
    <phoneticPr fontId="4" type="noConversion"/>
  </si>
  <si>
    <t>2023-03-29原子层沉积100级的洁净室(Particles/m 3)</t>
    <phoneticPr fontId="4" type="noConversion"/>
  </si>
  <si>
    <t>2023-03-29物理沉积1000级的洁净室(Particles/m 3)</t>
    <phoneticPr fontId="4" type="noConversion"/>
  </si>
  <si>
    <t>2023-03-29表征1 1000级的洁净室(Particles/m 3)</t>
    <phoneticPr fontId="4" type="noConversion"/>
  </si>
  <si>
    <t>2023-03-29表征2 1000级的洁净室(Particles/m 3)</t>
    <phoneticPr fontId="4" type="noConversion"/>
  </si>
  <si>
    <t>2023-03-29干法刻蚀1000级的洁净室(Particles/m 3)</t>
    <phoneticPr fontId="4" type="noConversion"/>
  </si>
  <si>
    <t>2023-03-29划片减薄1000级的洁净室(Particles/m 3)</t>
    <phoneticPr fontId="4" type="noConversion"/>
  </si>
  <si>
    <t>2023-03-29湿法刻蚀1000级的洁净室(Particles/m 3)</t>
    <phoneticPr fontId="4" type="noConversion"/>
  </si>
  <si>
    <t>2023-03-29样品存放1000级的洁净室(Particles/m 3)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</si>
</sst>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5" x14ac:knownFonts="1">
    <font>
      <sz val="10"/>
      <name val="Arial"/>
      <family val="2"/>
    </font>
    <font>
      <sz val="10"/>
      <name val="Arial"/>
      <family val="2"/>
    </font>
    <font>
      <sz val="11"/>
      <name val="宋体"/>
      <family val="3"/>
      <charset val="134"/>
    </font>
    <font>
      <vertAlign val="superscript"/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1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/>
    <xf numFmtId="176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algn="ctr"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23-03-29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微纳研究与制造中心100级的洁净室洁净度测试值</a:t>
            </a:r>
          </a:p>
        </c:rich>
      </c:tx>
      <c:layout>
        <c:manualLayout>
          <c:xMode val="edge"/>
          <c:yMode val="edge"/>
          <c:x val="0.25098382863432395"/>
          <c:y val="2.5605188293312715E-2"/>
          <c:w val="0.58674999999999999"/>
          <c:h val="7.0999999999999994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D9-44DA-8F54-61386EC36C6F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3-63D9-44DA-8F54-61386EC36C6F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5-63D9-44DA-8F54-61386EC36C6F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7-63D9-44DA-8F54-61386EC36C6F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9-63D9-44DA-8F54-61386EC36C6F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B-63D9-44DA-8F54-61386EC36C6F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D-63D9-44DA-8F54-61386EC36C6F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F-63D9-44DA-8F54-61386EC36C6F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177</c:v>
                </c:pt>
                <c:pt idx="1">
                  <c:v>3530</c:v>
                </c:pt>
                <c:pt idx="2" formatCode="0_ ">
                  <c:v>35</c:v>
                </c:pt>
                <c:pt idx="3">
                  <c:v>3530</c:v>
                </c:pt>
                <c:pt idx="4" formatCode="0_ ">
                  <c:v>2577</c:v>
                </c:pt>
                <c:pt idx="5">
                  <c:v>3530</c:v>
                </c:pt>
                <c:pt idx="6" formatCode="0_ ">
                  <c:v>388</c:v>
                </c:pt>
                <c:pt idx="7">
                  <c:v>3530</c:v>
                </c:pt>
                <c:pt idx="8">
                  <c:v>1624</c:v>
                </c:pt>
                <c:pt idx="9">
                  <c:v>3530</c:v>
                </c:pt>
                <c:pt idx="10">
                  <c:v>2189</c:v>
                </c:pt>
                <c:pt idx="11">
                  <c:v>3530</c:v>
                </c:pt>
                <c:pt idx="12">
                  <c:v>953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63D9-44DA-8F54-61386EC36C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09169896"/>
        <c:axId val="411707872"/>
      </c:barChart>
      <c:catAx>
        <c:axId val="40916989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 rot="16200000"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7872"/>
        <c:crossesAt val="0"/>
        <c:auto val="1"/>
        <c:lblAlgn val="ctr"/>
        <c:lblOffset val="100"/>
        <c:noMultiLvlLbl val="0"/>
      </c:catAx>
      <c:valAx>
        <c:axId val="411707872"/>
        <c:scaling>
          <c:orientation val="minMax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0916989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SDMAAJ4ZAADIAAAAAAAAAAAAAAAAAAEAAAAAAAAAAAAAAAAAAAD///8AAAAAAAAAAAAAAAAAAAAAAAAAAAAAAAAAAAA8AAAAPAAAADwAAADuBAAATQAAACsJAAAcAQAAAQAAABoeAADSAQAAlwUAAH4AAAC0AQAATAAAACEAAAAyADAAMQA3AC0AMAA4AC0AMgA0AK5fs34UeHZ6Dk42UiCQLU7DXzEAMAAwAKd+hHYBbcBRpFsBbcBRpl5LbdWLPFAHAAAAGAEEgDIyAAAAAEMAYQBsAGkAYgByAGkAAAAAAAAAAAAAAAAAAAAAAAAAAAAAAAAAAAAAAAAAAAAAAAAAAAAAAAAAAAAAAAAAAAABAAAAAAAAAAAAAAACAAAAAAAAAEgzAACeGQAAGAEBAAAAAQAAAAAAAAAAAAAAAAAAAAEAAAABAAAA////AAAAAAAAAAAAAAAAAAAAAAAAAAAAAAAAAAAAPAAAADwAAAA8AAAAoA8AAHIIAAAAAAAAAAAAAAAAAAAAAAAAAAAAAAAAAAAAAAAAoA8AAHIIAAAAAAAAAwAAAP/////IAASAMjIAAAAAQQByAGkAYQBsAAAAAAAAAAAAAAAAAAAAAAAAAAAAAAAAAAAAAAAAAAAAAAAAAAAAAAAAAAAAAAAAAAAAAAAAAAEAAAAAAAAAAAAAAAIAAAAAAAAASDMAAJ4ZAADIAAAAAAABAAAAT4G9AAEAAAAAAAAAAAAAAAAAAADAwMAAAAAAAAAAAAAAAAAAAAAAAAAAAAAAAAAAAAA8AAAAPAAAADwAAABvAQAAEAIAAJANAADkCQAAAAAAAAAAAAAAAAAAAAAAAAAAAABvAQAAEAIAAAAAAAAUAAAADwAAAB4AAABkAAAAZAAAAAEAAAAAAAAAAAAAAA8AAABkAAAAAAAAADIAAAAAAAAAAAAAAAQAAAAKAAAAAAAAAAAAAAAAAAAASwAAAGQAAAD/////AAAAAAAAAAABAAAAAAAAAAAAAAD/////AAAAAAAAAAAAAAAAAAAAAAAAAAAuAAAAHwAAAAAAAAAEAAAADQAAAAQAAAAMADtgaIghACQAQQAkADUAOgAkAE4AJAA1AA4AAAAAAAAAAgAAAAAAAAAA+IRAMJOQBQEJAAAAEAAAAAIAAAAAAAAAAJSrQAAAAAAAAgAAAAAAAAAAAAAAoJKQBQEJAAAAEAAAAAIAAAAAAAAAAJSrQAAAAAAAAgAAAAAAAAAA2INAAJOQBQEJAAAAEAAAAAIAAAAAAAAAAJSrQAAAAAAAAgAAAAAAAAAALJdAGJOQBQEJAAAAEAAAAAIAAAAAAAAAAJSrQAAAAAAAAgAAAAAAAAAAQHhAAAAAAAACAAAAAAAAAACUq0AAAAAAAAIAAAAAAAAAAIBaQAAAAAAAAgAAAAAAAAAAlKtAAAAAAAACAAAAAAAAAACgcUAAAAAAAAIAAAAAAAAAAJSrQAAAAAAAAAAAAC4AAAAfAAAAAAAAAAEAAAANAAAAAwAAAAwAO2BoiCEAJABBACQAMgA6ACQATgAkADQAKgAAAAEAAAADAAAAYJOQBQAAAAAAAAAABgAAAFMAMQCpYyFqNlJIcgADAAAAiOONBQAAAAAAAAAACAAAAGUiMAAuADUACP91AG0AKQAAAwAAALiSkAUAAAAAAAAAAAMAAACeW0ttPFAAAAAAAAAAAAAAAAAAAAAAAAAAAAAAAAAAAAAAAAAAAAAAAAMAAABIk5AFAAAAAAAAAAADAAAAB2jGUTxQAAMAAADQkpAFAAAAAAAAAAAFAAAATgAxADV1UFtfZwADAAAA2OONBQAAAAAAAAAACAAAAGUiMAAuADUAKAB1AG0AKQAAAwAAAECSkAUAAAAAAAAAAAMAAACeW0ttPFAAAAAAAAAAAAAAAAAAAAAAAAAAAAAAAAAAAAAAAAAAAAAAAAMAAACQk5AFAAAAAAAAAAADAAAAB2jGUTxQAAMAAADIkZAFAAAAAAAAAAAGAAAAUwAyAElRO1I+ZnFfAAMAAADo4o0FAAAAAAAAAAAIAAAAZSIwAC4ANQAoAHUAbQApAAADAAAA6JKQBQAAAAAAAAAAAwAAAJ5bS208UAAAAAAAAAAAAAAAAAAAAAAAAAAAAAAAAAAAAAAAAAAAAAAAAwAAAHCSkAUAAAAAAAAAAAMAAAAHaMZRPFAAAwAAANBdgAUAAAAAAAAAAAUAAABOADIASVE7UjpTAAMAAACY4o0FAAAAAAAAAAAIAAAAZSIwAC4ANQAoAHUAbQApAAADAAAAoF2ABQAAAAAAAAAAAwAAAJ5bS208UAAAAAAAAAAAAAAAAAAAAAAAAAAAAAAAAAAAAAAAAAAAAAAAAwAAAEBdgAUAAAAAAAAAAAMAAAAHaMZRPFAAAwAAAHBdgAUAAAAAAAAAAAYAAABTADMA+ldHcgVuF20AAwAAAOBvjQUAAAAAAAAAAAgAAABlIjAALgA1ACgAdQBtACkAAAMAAAAAXoAFAAAAAAAAAAADAAAAnltLbTxQAAAAAAAAAAAAAAAAAAAAAAAAAAAAAAAAAAAAAAAAAAAAAAADAAAA6F2ABQAAAAAAAAAAAwAAAAdoxlE8UAADAAAAGF6ABQAAAAAAAAAABgAAAE4AMwDtcOVdeoI6UwADAAAAaG+NBQAAAAAAAAAACAAAAGUiMAAuADUAKAB1AG0AKQAAAwAAAEhegAUAAAAAAAAAAAMAAACeW0ttPFAAAAAAAAAAAAAAAAAAAAAAAAAAAAAAAAAAAAAAAAAAAAAAAAMAAACo04EFAAAAAAAAAAADAAAAB2jGUTxQAAMAAAAg1IEFAAAAAAAAAAAHAAAAUwA0AJ9TUFtCXIls73kAAwAAAJBvjQUAAAAAAAAAAAgAAABlIjAALgA1ACgAdQBtACkAAAMAAAA41IEFAAAAAAAAAAADAAAAnltLbTxQAAAAAAAAAAAAAAAAAAAAAAAAAAAAAAAAAAAAAAAAAAAAAAADAAAA8NOBBQAAAAAAAAAAAwAAAAdoxlE8UAABAAAAAAAAAAAAAAAAAAAACQAAAP////8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AAAAAAAAAAAAAAAAAAAAABAAAAAAAAAAAAAAABAAAA////AAAAAAABAQAAAAAAAABPgb0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M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U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c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k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s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0AAAAAAAAAAAAAAAAAAAABAAAAAAAAAAAAAAABAAAA////AAAAAAABAQAAAAAAAAD/AAAAAAAAAAAAAAAAAAAAAAAAAAAAAAAAAAAAAAAAAAAAAAB4AAAAAQAAAEAAAAAAAAAAAAAAAFoAAAAAAAAAAAAAAAAAAAAAAAAAAAAAAAAAAAAAAAAAAAAAAAAAAAAAAAAAAAAAAAAAAAAAAAAAAAAAAAAAAAAAAAAAAAAAAAAAAAAAAAAAAAAAAAABAAAAAAAAAAAAAABkAAAAAQAAAAEAAAAAAAAAAAAAAAAAAAAAAAAAAAAAAAsAAAAKAAAAAAAAAAAAAAAAAAAAAAAAADwAAAA8AAAAPAAAAAAAAAAAAAAAAAAAAAAAAAAAAAAAAAAAAAEAAAAAAAAAAQAAAKWlpQABAAAAAAAAAAAAAAAAAAAA////AAAAAAAAAAAAAAAAAAAAAAAAAAAAAAAAAAAAPAAAADwAAAA8AAAAOA4AAHYCAACTAAAAtgAAAAAAAAAAAAAAAAAAAAAAAAAAAAAAAAAAAAAAAAAEAAAAMwA1ADMAMAAIAAAAtAAEgDIyAAAAAEMAYQBsAGkAYgByAGkAAAAAAAAAAAAAAAAAAAAAAAAAAAAAAAAAAAAAAAAAAAAAAAAAAAAAAAAAAAAAAAAAAAABAAAAAAAAAAAAAAACAAAAAAAAAEgzAACeGQ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cAiCBXgKggU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BaAAAAAgAAAAAAAABIMwAAnhk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gAAAAAABgAAAAAAAAAAAAAAAAAAAAAAAA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BIMwAAnhk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SDMAAJ4ZAADIAAAAAAACAAAAAAAAAAAAAAABAAAAAAAAAAAAAAAAAAAAAECvQAAAAAAAQH9AAAAAAAAAJEAAAAAAAAAAAAEAAAAB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20</a:t>
            </a:r>
            <a:r>
              <a:rPr lang="en-US" alt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23-03-29</a:t>
            </a:r>
            <a:r>
              <a:rPr lang="zh-CN" sz="14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rPr>
              <a:t>微纳研究与制造中心1000级的洁净室洁净度测试值</a:t>
            </a:r>
          </a:p>
        </c:rich>
      </c:tx>
      <c:layout>
        <c:manualLayout>
          <c:xMode val="edge"/>
          <c:yMode val="edge"/>
          <c:x val="0.26475026261855678"/>
          <c:y val="2.9794777410292961E-2"/>
          <c:w val="0.59824999999999995"/>
          <c:h val="7.85E-2"/>
        </c:manualLayout>
      </c:layout>
      <c:overlay val="0"/>
      <c:spPr>
        <a:noFill/>
        <a:ln w="9525" cap="flat">
          <a:noFill/>
          <a:prstDash val="solid"/>
          <a:miter lim="800000"/>
          <a:headEnd type="none" w="med" len="med"/>
          <a:tailEnd type="none" w="med" len="med"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4F81BD"/>
            </a:solidFill>
            <a:ln w="9525" cap="flat">
              <a:noFill/>
              <a:prstDash val="solid"/>
              <a:miter lim="800000"/>
              <a:headEnd type="none" w="med" len="med"/>
              <a:tailEnd type="none" w="med" len="med"/>
            </a:ln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F15-40D5-B1A3-A89006D43AB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2-5F15-40D5-B1A3-A89006D43AB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4-5F15-40D5-B1A3-A89006D43AB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6-5F15-40D5-B1A3-A89006D43AB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8-5F15-40D5-B1A3-A89006D43AB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A-5F15-40D5-B1A3-A89006D43AB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C-5F15-40D5-B1A3-A89006D43AB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 w="9525" cap="flat">
                <a:noFill/>
                <a:prstDash val="solid"/>
                <a:miter lim="800000"/>
                <a:headEnd type="none" w="med" len="med"/>
                <a:tailEnd type="none" w="med" len="med"/>
              </a:ln>
            </c:spPr>
            <c:extLst>
              <c:ext xmlns:c16="http://schemas.microsoft.com/office/drawing/2014/chart" uri="{C3380CC4-5D6E-409C-BE32-E72D297353CC}">
                <c16:uniqueId val="{0000000E-5F15-40D5-B1A3-A89006D43AB2}"/>
              </c:ext>
            </c:extLst>
          </c:dPt>
          <c:dLbls>
            <c:spPr>
              <a:noFill/>
              <a:ln w="9525" cap="flat">
                <a:solidFill>
                  <a:srgbClr val="A5A5A5"/>
                </a:solidFill>
                <a:prstDash val="solid"/>
                <a:miter lim="800000"/>
                <a:headEnd type="none" w="med" len="med"/>
                <a:tailEnd type="none" w="med" len="med"/>
              </a:ln>
            </c:spPr>
            <c:txPr>
              <a:bodyPr/>
              <a:lstStyle/>
              <a:p>
                <a:pPr>
                  <a:defRPr lang="zh-CN" sz="900" b="0" i="0" u="none" strike="noStrike" kern="100" baseline="0">
                    <a:solidFill>
                      <a:srgbClr val="000000"/>
                    </a:solidFill>
                    <a:latin typeface="Calibri" pitchFamily="2" charset="0"/>
                    <a:ea typeface="Calibri" pitchFamily="2" charset="0"/>
                    <a:cs typeface="Calibri" pitchFamily="2" charset="0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2436</c:v>
                </c:pt>
                <c:pt idx="1">
                  <c:v>35300</c:v>
                </c:pt>
                <c:pt idx="2" formatCode="0_ ">
                  <c:v>1024</c:v>
                </c:pt>
                <c:pt idx="3">
                  <c:v>35300</c:v>
                </c:pt>
                <c:pt idx="4" formatCode="0_ ">
                  <c:v>1942</c:v>
                </c:pt>
                <c:pt idx="5">
                  <c:v>35300</c:v>
                </c:pt>
                <c:pt idx="6" formatCode="0_ ">
                  <c:v>1306</c:v>
                </c:pt>
                <c:pt idx="7">
                  <c:v>35300</c:v>
                </c:pt>
                <c:pt idx="8">
                  <c:v>1094</c:v>
                </c:pt>
                <c:pt idx="9">
                  <c:v>35300</c:v>
                </c:pt>
                <c:pt idx="10">
                  <c:v>565</c:v>
                </c:pt>
                <c:pt idx="11">
                  <c:v>35300</c:v>
                </c:pt>
                <c:pt idx="12">
                  <c:v>459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F15-40D5-B1A3-A89006D43A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11708656"/>
        <c:axId val="411709048"/>
      </c:barChart>
      <c:catAx>
        <c:axId val="411708656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525" cap="flat">
            <a:solidFill>
              <a:srgbClr val="D8D8D8"/>
            </a:solidFill>
            <a:prstDash val="solid"/>
            <a:miter lim="800000"/>
            <a:headEnd type="none" w="med" len="med"/>
            <a:tailEnd type="none" w="med" len="med"/>
          </a:ln>
        </c:spPr>
        <c:txPr>
          <a:bodyPr/>
          <a:lstStyle/>
          <a:p>
            <a:pPr>
              <a:defRPr lang="zh-CN" sz="900" b="0" i="0" u="none" strike="noStrike" kern="100" baseline="0">
                <a:solidFill>
                  <a:srgbClr val="000000"/>
                </a:solidFill>
                <a:latin typeface="Calibri" pitchFamily="2" charset="0"/>
                <a:ea typeface="Calibri" pitchFamily="2" charset="0"/>
                <a:cs typeface="Calibri" pitchFamily="2" charset="0"/>
              </a:defRPr>
            </a:pPr>
            <a:endParaRPr lang="zh-CN"/>
          </a:p>
        </c:txPr>
        <c:crossAx val="411709048"/>
        <c:crossesAt val="0"/>
        <c:auto val="1"/>
        <c:lblAlgn val="ctr"/>
        <c:lblOffset val="100"/>
        <c:noMultiLvlLbl val="0"/>
      </c:catAx>
      <c:valAx>
        <c:axId val="411709048"/>
        <c:scaling>
          <c:orientation val="minMax"/>
          <c:max val="40000"/>
        </c:scaling>
        <c:delete val="1"/>
        <c:axPos val="l"/>
        <c:majorGridlines>
          <c:spPr>
            <a:ln w="9525" cap="flat">
              <a:solidFill>
                <a:srgbClr val="D8D8D8"/>
              </a:solidFill>
              <a:prstDash val="solid"/>
              <a:miter lim="800000"/>
              <a:headEnd type="none" w="med" len="med"/>
              <a:tailEnd type="none" w="med" len="med"/>
            </a:ln>
          </c:spPr>
        </c:majorGridlines>
        <c:minorGridlines>
          <c:spPr>
            <a:ln w="9525" cap="flat">
              <a:solidFill>
                <a:srgbClr val="F2F2F2"/>
              </a:solidFill>
              <a:prstDash val="solid"/>
              <a:miter lim="800000"/>
              <a:headEnd type="none" w="med" len="med"/>
              <a:tailEnd type="none" w="med" len="med"/>
            </a:ln>
          </c:spPr>
        </c:minorGridlines>
        <c:numFmt formatCode="0_ " sourceLinked="1"/>
        <c:majorTickMark val="none"/>
        <c:minorTickMark val="none"/>
        <c:tickLblPos val="nextTo"/>
        <c:crossAx val="411708656"/>
        <c:crosses val="autoZero"/>
        <c:crossBetween val="between"/>
        <c:minorUnit val="10"/>
      </c:valAx>
      <c:spPr>
        <a:noFill/>
        <a:ln w="9525" cap="flat">
          <a:solidFill>
            <a:srgbClr val="4F81BD"/>
          </a:solidFill>
          <a:prstDash val="solid"/>
          <a:miter lim="800000"/>
          <a:headEnd type="none" w="med" len="med"/>
          <a:tailEnd type="none" w="med" len="med"/>
        </a:ln>
      </c:spPr>
    </c:plotArea>
    <c:plotVisOnly val="1"/>
    <c:dispBlanksAs val="gap"/>
    <c:showDLblsOverMax val="0"/>
  </c:chart>
  <c:spPr>
    <a:solidFill>
      <a:srgbClr val="FFFFFF"/>
    </a:solidFill>
    <a:ln w="9525" cap="flat">
      <a:solidFill>
        <a:srgbClr val="D8D8D8"/>
      </a:solidFill>
      <a:prstDash val="solid"/>
      <a:miter lim="800000"/>
      <a:headEnd type="none" w="med" len="med"/>
      <a:tailEnd type="none" w="med" len="med"/>
    </a:ln>
  </c:spPr>
  <c:txPr>
    <a:bodyPr rot="0" anchor="ctr" anchorCtr="1"/>
    <a:lstStyle/>
    <a:p>
      <a:pPr>
        <a:defRPr lang="zh-CN" sz="1000" b="0" i="0" u="none" strike="noStrike" kern="100" baseline="0">
          <a:solidFill>
            <a:srgbClr val="000000"/>
          </a:solidFill>
          <a:latin typeface="Arial" pitchFamily="2" charset="0"/>
          <a:ea typeface="Arial" pitchFamily="2" charset="0"/>
          <a:cs typeface="Arial" pitchFamily="2" charset="0"/>
        </a:defRPr>
      </a:pPr>
      <a:endParaRPr lang="zh-CN"/>
    </a:p>
  </c:txPr>
  <c:printSettings>
    <c:headerFooter/>
    <c:pageMargins b="0.75" l="0.7" r="0.7" t="0.75" header="0.3" footer="0.3"/>
    <c:pageSetup/>
  </c:printSettings>
  <c:extLst>
    <c:ext uri="smNativeData">
      <pm:smNativeData xmlns:pm="pm" val="SMDATA_1_+4efWQAAAAABAAAA2NjYAAEAAAAAAAAAAAAAAAEAAAD///8AAAAAAAEBAAAAAAAAAP///wAAAAAAAAAAAAAAAAAAAAAAAAAAAAAAAAAAAAAAAAAAAHgAAAABAAAAQAAAAAAAAAAAAAAAWgAAAAAAAAAAAAAAAAAAAAAAAAAAAAAAAAAAAAAAAAAAAAAAAAAAAAAAAAAAAAAAAAAAAAAAAAAAAAAAAAAAAAAAAAAAAAAAAAAAAAAAAAAAAAAAAAAAAAAAAAAAAAAAADwAAAA8AAAAPAAAAAAAAAAAAAAAoA8AAKAPAAAAAAAAAAAAAAAAAAAAAAAAAAAAAAAAAAAAAAAAAAAAAAEAAADIAASAMjIAAAAAQQByAGkAYQBsAAAAAAAAAAAAAAAAAAAAAAAAAAAAAAAAAAAAAAAAAAAAAAAAAAAAAAAAAAAAAAAAAAAAAAAAAAEAAAAAAAAAAAAAAAIAAAAAAAAAOTMAACQXAADIAAAAAAAAAAAAAAAAAAEAAAAAAAAAAAAAAAAAAAD///8AAAAAAAAAAAAAAAAAAAAAAAAAAAAAAAAAAAA8AAAAPAAAADwAAADuBAAATQAAAFkJAAA6AQAAAQAAAKgeAADSAQAA4QUAAHIAAADLAQAATAAAACIAAAAyADAAMQA3AC0AMAA4AC0AMgA0AK5fs34UeHZ6Dk42UiCQLU7DXzEAMAAwADAAp36EdgFtwFGkWwFtwFGmXktt1Ys8UAcAAAAYAQSAMjIAAAAAQwBhAGwAaQBiAHIAaQAAAAAAAAAAAAAAAAAAAAAAAAAAAAAAAAAAAAAAAAAAAAAAAAAAAAAAAAAAAAAAAAAAAAEAAAAAAAAAAAAAAAIAAAAAAAAAOTMAACQXAAAYAQEAAAABAAAAAAAAAAAAAAAAAAAAAQAAAAEAAAD///8AAAAAAAAAAAAAAAAAAAAAAAAAAAAAAAAAAAA8AAAAPAAAADwAAACgDwAAgAgAAAAAAAAAAAAAAAAAAAAAAAAAAAAAAAAAAAAAAACgDwAAgAgAAAAAAAADAAAA/////8gABIAyMgAAAABBAHIAaQBhAGwAAAAAAAAAAAAAAAAAAAAAAAAAAAAAAAAAAAAAAAAAAAAAAAAAAAAAAAAAAAAAAAAAAAAAAAAAAQAAAAAAAAAAAAAAAgAAAAAAAAA5MwAAJBcAAMgAAAAAAAEAAABPgb0AAQAAAAAAAAAAAAAAAAAAAMDAwAAAAAAAAAAAAAAAAAAAAAAAAAAAAAAAAAAAADwAAAA8AAAAPAAAAJgBAAA2AgAAZw0AAMALAAAAAAAAAAAAAAAAAAAAAAAAAAAAAJgBAAA2AgAAAAAAABQAAAAPAAAAHgAAAGQAAABkAAAAAQAAAAAAAAAAAAAADwAAAGQAAAAAAAAAMgAAAAAAAAAAAAAABAAAAAoAAAAAAAAAAAAAAAAAAABLAAAAZAAAAP////8AAAAAAAAAAAEAAAAAAAAAAAAAAP////8AAAAAAAAAAAAAAAAAAAAAAAAAADIAAAAfAAAAAAAAAAkAAAANAAAACQAAAA4AO2BoiCEAJABBACQAMQAwADoAJABOACQAMQAwAA4AAAAAAAAAAgAAAAAAAAAAwFFAMOGNBQEJAAAAEAAAAAIAAAAAAAAAgDzhQAAAAAAAAgAAAAAAAAAAwFFAgN+NBQEJAAAAEAAAAAIAAAAAAAAAgDzhQAAAAAAAAgAAAAAAAAAAoGFASOGNBQEJAAAAEAAAAAIAAAAAAAAAgDzhQAAAAAAAAgAAAAAAAAAAK7NAuOCNBQEJAAAAEAAAAAIAAAAAAAAAgDzhQAAAAAAAAgAAAAAAAAAAgGpAAAAAAAACAAAAAAAAAIA84UAAAAAAAAIAAAAAAAAAALCMQAAAAAAAAgAAAAAAAACAPOFAAAAAAAACAAAAAAAAAACAWkAAAAAAAAIAAAAAAAAAgDzhQAAAAAAAAAAAAC4AAAAfAAAAAAAAAAYAAAANAAAACAAAAAwAO2BoiCEAJABBACQANwA6ACQATgAkADkAKgAAAAEAAAADAAAA4AmLBQAAAAAAAAAABgAAAE4ANABpcgZ0iWzveQADAAAASHGNBQAAAAAAAAAACAAAAGUiMAAuADUAKAB1AG0AKQAAAwAAAGgJiwUAAAAAAAAAAAMAAACeW0ttPFAAAAAAAAAAAAAAAAAAAAAAAAAAAAAAAAAAAAAAAAAAAAAAAAMAAABwCosFAAAAAAAAAAADAAAAB2jGUTxQAAMAAAAAC4sFAAAAAAAAAAAFAAAAUwA1AGiIgV8xAAADAAAA0HCNBQAAAAAAAAAACAAAAGUiMAAuADUAKAB1AG0AKQAAAwAAAOgKiwUAAAAAAAAAAAMAAACeW0ttPFAAAAAAAAAAAAAAAAAAAAAAAAAAAAAAAAAAAAAAAAAAAAAAAAMAAAAQCosFAAAAAAAAAAADAAAAB2jGUTxQAAMAAABACosFAAAAAAAAAAAFAAAAUwA2AGiIgV8yAAADAAAAYHKNBQAAAAAAAAAACAAAAGUiMAAuADUAKAB1AG0AKQAAAwAAAKAKiwUAAAAAAAAAAAMAAACeW0ttPFAAAAAAAAAAAAAAAAAAAAAAAAAAAAAAAAAAAAAAAAAAAAAAAAMAAACYCYsFAAAAAAAAAAADAAAAB2jGUTxQAAMAAACICosFAAAAAAAAAAAGAAAATgA1AHJe1Ww7UoCGAAMAAAAQco0FAAAAAAAAAAAIAAAAZSIwAC4ANQAoAHUAbQApAAADAAAAuAqLBQAAAAAAAAAAAwAAAJ5bS208UAAAAAAAAAAAAAAAAAAAAAAAAAAAAAAAAAAAAAAAAAAAAAAAAwAAAMjfjQUAAAAAAAAAAAMAAAAHaMZRPFAAAwAAAOjgjQUAAAAAAAAAAAYAAABTADcAElJHcs9RhIUAAwAAAIBwjQUAAAAAAAAAAAgAAABlIjAALgA1ACgAdQBtACkAAAMAAAAA4Y0FAAAAAAAAAAADAAAAnltLbTxQAAAAAAAAAAAAAAAAAAAAAAAAAAAAAAAAAAAAAAAAAAAAAAADAAAAGOGNBQAAAAAAAAAAAwAAAAdoxlE8UAADAAAAmN+NBQAAAAAAAAAABgAAAE4ANgB/btVsO1KAhgADAAAAOHKNBQAAAAAAAAAACAAAAGUiMAAuADUAKAB1AG0AKQAAAwAAAHiTkAUAAAAAAAAAAAMAAACeW0ttPFAAAAAAAAAAAAAAAAAAAAAAAAAAAAAAAAAAAAAAAAAAAAAAAAMAAACIkpAFAAAAAAAAAAADAAAAB2jGUTxQAAMAAAD4kZAFAAAAAAAAAAAGAAAAUwA4ADdowVRYWz5lAAMAAACocI0FAAAAAAAAAAAIAAAAZSIwAC4ANQAoAHUAbQApAAADAAAA4JGQBQAAAAAAAAAAAwAAAJ5bS208UAAAAAAAAAAAAAAAAAAAAAAAAAAAAAAAAAAAAAAAAAAAAAAAAwAAACiSkAUAAAAAAAAAAAMAAAAHaMZRPFAAAQAAAAAAAAAAAAAAAAAAAAkAAAD/////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AAAAAAAAAAAAAAAAAAAAAAQAAAAAAAAAAAAAAAQAAAP///wAAAAAAAQEAAAAAAAAAT4G9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D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F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H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J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L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NAAAAAAAAAAAAAAAAAAAAAQAAAAAAAAAAAAAAAQAAAP///wAAAAAAAQEAAAAAAAAA/wAAAAAAAAAAAAAAAAAAAAAAAAAAAAAAAAAAAAAAAAAAAAAAeAAAAAEAAABAAAAAAAAAAAAAAABaAAAAAAAAAAAAAAAAAAAAAAAAAAAAAAAAAAAAAAAAAAAAAAAAAAAAAAAAAAAAAAAAAAAAAAAAAAAAAAAAAAAAAAAAAAAAAAAAAAAAAAAAAAAAAAAAAQAAAAAAAAAAAAAAZAAAAAEAAAABAAAAAAAAAAAAAAAAAAAAAAAAAAAAAAALAAAACgAAAAAAAAAAAAAAAAAAAAAAAAA8AAAAPAAAADwAAAAAAAAAAAAAAAAAAAAAAAAAAAAAAAAAAAABAAAAAAAAAAEAAAClpaUAAQAAAAAAAAAAAAAAAAAAAP///wAAAAAAAAAAAAAAAAAAAAAAAAAAAAAAAAAAADwAAAA8AAAAPAAAACwOAAC/AgAArwAAAMoAAAAAAAAAAAAAAAAAAAAAAAAAAAAAAAAAAAAAAAAABQAAADMANQAzADAAMAAIAAAAtAAEgDIyAAAAAEMAYQBsAGkAYgByAGkAAAAAAAAAAAAAAAAAAAAAAAAAAAAAAAAAAAAAAAAAAAAAAAAAAAAAAAAAAAAAAAAAAAABAAAAAAAAAAAAAAACAAAAAAAAADkzAAAkFwAAtAD/////AAAAAAEAAAAAAAAAAQAAAAEAAAAIAAAAAAAAAAAAAAAIAAAAAAAAAAAAAAABAAAAAAAAAAAAAAAAAAAAAAAAAAAAAAAAAAAAAAAAAAAAAAAAAAAAAAAAAAAAAAAAAAAAAAAAAAAAAAAAAAAAAAAAAAAAAAAAAAAAAAAAAAAAAAAAAAAAAAAAAAAAAAAAAAAAAAAAAAAAAAAAAAAAAQAAAAEAAAAAAAAAAAAAAAAAAADl////2wAAAAAAAAABAAAAlgAAAAAAAABkAAAAAQAAAAAAAAABAAAAAAAAAAAAAAD/AP8AAP//AAEAAAAyAAAA//8AAAAAAAAAAAAAAAAAAAAAAAAAAAAAAAAAAAAAAAAAAAAAAAAAAAEAAAAAAAAAAQAAAAEAAAAAAAAAAAAAAAAAAAAAAAAAAQAAAAEAAAAAAAAAAAAAAAAAAAAAAAAAAQAAAAEAAAAAAAAAAAAAAAAAAAAAAAAAAQAAAAEAAAAAAAAAAAAAAAAAAAAAAAAAlgAAAAEAAAABAAAAAAAAAAAAAAAAAAAAAQAAAAEAAAD///8AAAAAAAAAAAAAAAAAAAABAAAAAQAAAAAAAAAAAAAAAAAAAAEAAAABAAAA////AAAAAAAAAAAAAAAAAAAAAAAAAAAAAAACAAAAAAAAAAAAAAABAAAA2NjYAAEAAAAAAAAAAAAAAAEAAAABAAAAAAAAAAAAAAAAAAAAAAAAAAAAAAABAAAAAQAAAAAAAAAAAAAAAAAAAAAAAAADAAAACAAAALQABIAyMgAAAABDAGEAbABpAGIAcgBpAAAAAAAAAAAAAAAAAAAAAAAAAAAAAAAAAAAAAAAAAAAAAAAAAAAAAAAAAAAAAAAAAAAAAQAAAAAAAAAAAAAAAgAAAAAAAAA5MwAAJBcAALQ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gAAAAAABgAAAAAAAAAAAAAAAAAAAAAAAEAAAAAAAAAAADwPwAAAAAAAC5AAAAAAAAA8D8AAAAAAADgPwAAAAAAAPA/AQAAAAEAAAABAAAAAQAAAAEAAAAAAAAAAAAAAAEAAAAAAAEAAAAAAAAAAAAAAAEAAAABAAAAAAAAAAEAAAABAAAAAQAAAAEAAAAAAAAAAQAAAAAAAAAAAAAAAAAAAAEAAAAAAAAAAQAAAAAAAAABAAAA2NjYAAEAAAAAAAAAAAAAAAEAAAAAAAAAAQAAAPLy8gABAAAAAAAAAAAAAAADAAAAAQAAAMgABIAyMgAAAABBAHIAaQBhAGwAAAAAAAAAAAAAAAAAAAAAAAAAAAAAAAAAAAAAAAAAAAAAAAAAAAAAAAAAAAAAAAAAAAAAAAAAAQAAAAAAAAAAAAAAAgAAAAAAAAA5MwAAJBcAAMgAAAAAAAAAAAAAAAAAAAAAAAAAAAABAAAAAQAAAP///wAAAAAAAAAAAAAAAAAAAAAAAAAAAAAAAAAAADwAAAA8AAAAPAAAAAAAAAAAAAAAAAAAAAAAAAAAAAAAAAAAAAAAAAAAAAAAAAAAAAAAAAAAAAAAAAAAAP/////IAASAMjIAAAAAQQByAGkAYQBsAAAAAAAAAAAAAAAAAAAAAAAAAAAAAAAAAAAAAAAAAAAAAAAAAAAAAAAAAAAAAAAAAAAAAAAAAAEAAAAAAAAAAAAAAAIAAAAAAAAAOTMAACQXAADIAAAAAAACAAAAAAAAAAAAAAABAAAAAAAAAAAAAAAAAAAAAIjjQAAAAAAAiLNAAAAAAAAAJEAAAAAAAAAAAAEAAAAAAAAAAQAAAAAAAAAAAAAAAAAAAAAAAAABAAAAAAABAAAAAAAAAAAAAAABAAAAAQAAAAAAAAABAAAAAQAAAAAAAAABAAAAAQAAAAEAAAABAAAAAAAAAAAAAAAAAAAAAQAAAAEAAAD///8AAAAAAAAAAAAAAAAAAAABAAAAAQAAAAAAAAAAAAAAAAAAAAEAAAABAAAA////AAAAAAAAAAAAAAAAAAAAAAAAAAcAAAAAAAAAAQAAAA=="/>
    </c:ext>
  </c:extLst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10</xdr:row>
      <xdr:rowOff>133350</xdr:rowOff>
    </xdr:from>
    <xdr:to>
      <xdr:col>13</xdr:col>
      <xdr:colOff>666750</xdr:colOff>
      <xdr:row>35</xdr:row>
      <xdr:rowOff>91440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extLst>
            <a:ext uri="smNativeData">
              <pm:smNativeData xmlns:pm="pm" xmlns="" val="SMDATA_5_+4efWRMAAAAlAAAAEwAAAI0AAAAAkAAAAEgAAACQAAAASAAAAAAAAAAAAAAAAAAAABcAAAAUAAAAAAAAAAAAAAD/fwAA/38AAAAAAAAJAAAABAAAAAAAAAAMAAAAEAAAAAAAAAAAAAAAAAAAAAAAAAAhAAAALgAAACoAAAAKAAAAAAAAAIADvwEjAAAADQAAACQCXQSkAQAAJgwAAAYzAADmGQ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276225</xdr:colOff>
      <xdr:row>36</xdr:row>
      <xdr:rowOff>30480</xdr:rowOff>
    </xdr:from>
    <xdr:to>
      <xdr:col>13</xdr:col>
      <xdr:colOff>685800</xdr:colOff>
      <xdr:row>58</xdr:row>
      <xdr:rowOff>81280</xdr:rowOff>
    </xdr:to>
    <xdr:graphicFrame macro="">
      <xdr:nvGraphicFramePr>
        <xdr:cNvPr id="2" name="图表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extLst>
            <a:ext uri="smNativeData">
              <pm:smNativeData xmlns:pm="pm" xmlns="" val="SMDATA_5_+4efWRMAAAAlAAAAEwAAAI0AAAAAkAAAAEgAAACQAAAASAAAAAAAAAAAAAAAAAAAABcAAAAUAAAAAAAAAAAAAAD/fwAA/38AAAAAAAAJAAAABAAAAAAAAAAMAAAAEAAAAAAAAAAAAAAAAAAAAAAAAAAhAAAALgAAACoAAAAkAAAAAAAAALcAzwE6AAAADQAAAOcBfASzAQAAuSYAAPcyAABuFwAAAAA="/>
            </a:ext>
          </a:extLst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11"/>
  <sheetViews>
    <sheetView tabSelected="1" workbookViewId="0">
      <selection activeCell="P7" sqref="P7"/>
    </sheetView>
  </sheetViews>
  <sheetFormatPr defaultRowHeight="12.75" x14ac:dyDescent="0.2"/>
  <sheetData>
    <row r="1" spans="1:14" ht="14.25" x14ac:dyDescent="0.2">
      <c r="A1" s="1" t="s">
        <v>0</v>
      </c>
    </row>
    <row r="2" spans="1:14" ht="14.25" x14ac:dyDescent="0.2">
      <c r="A2" s="4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4" t="s">
        <v>5</v>
      </c>
      <c r="J2" s="4"/>
      <c r="K2" s="4" t="s">
        <v>6</v>
      </c>
      <c r="L2" s="4"/>
      <c r="M2" s="4" t="s">
        <v>7</v>
      </c>
      <c r="N2" s="4"/>
    </row>
    <row r="3" spans="1:14" ht="14.25" x14ac:dyDescent="0.2">
      <c r="A3" s="4" t="s">
        <v>8</v>
      </c>
      <c r="B3" s="4"/>
      <c r="C3" s="4" t="s">
        <v>9</v>
      </c>
      <c r="D3" s="4"/>
      <c r="E3" s="4" t="s">
        <v>10</v>
      </c>
      <c r="F3" s="4"/>
      <c r="G3" s="4" t="s">
        <v>10</v>
      </c>
      <c r="H3" s="4"/>
      <c r="I3" s="4" t="s">
        <v>11</v>
      </c>
      <c r="J3" s="4"/>
      <c r="K3" s="4" t="s">
        <v>9</v>
      </c>
      <c r="L3" s="4"/>
      <c r="M3" s="4" t="s">
        <v>10</v>
      </c>
      <c r="N3" s="4"/>
    </row>
    <row r="4" spans="1:14" ht="14.25" x14ac:dyDescent="0.2">
      <c r="A4" s="1" t="s">
        <v>12</v>
      </c>
      <c r="B4" s="1" t="s">
        <v>13</v>
      </c>
      <c r="C4" s="1" t="s">
        <v>12</v>
      </c>
      <c r="D4" s="1" t="s">
        <v>13</v>
      </c>
      <c r="E4" s="1" t="s">
        <v>12</v>
      </c>
      <c r="F4" s="1" t="s">
        <v>13</v>
      </c>
      <c r="G4" s="1" t="s">
        <v>12</v>
      </c>
      <c r="H4" s="1" t="s">
        <v>13</v>
      </c>
      <c r="I4" s="1" t="s">
        <v>12</v>
      </c>
      <c r="J4" s="1" t="s">
        <v>13</v>
      </c>
      <c r="K4" s="1" t="s">
        <v>12</v>
      </c>
      <c r="L4" s="1" t="s">
        <v>13</v>
      </c>
      <c r="M4" s="1" t="s">
        <v>12</v>
      </c>
      <c r="N4" s="1" t="s">
        <v>13</v>
      </c>
    </row>
    <row r="5" spans="1:14" ht="14.25" x14ac:dyDescent="0.2">
      <c r="A5" s="2">
        <v>177</v>
      </c>
      <c r="B5" s="1">
        <v>3530</v>
      </c>
      <c r="C5" s="2">
        <v>35</v>
      </c>
      <c r="D5" s="1">
        <v>3530</v>
      </c>
      <c r="E5" s="2">
        <v>2577</v>
      </c>
      <c r="F5" s="1">
        <v>3530</v>
      </c>
      <c r="G5" s="2">
        <v>388</v>
      </c>
      <c r="H5" s="1">
        <v>3530</v>
      </c>
      <c r="I5" s="1">
        <v>1624</v>
      </c>
      <c r="J5" s="1">
        <v>3530</v>
      </c>
      <c r="K5" s="1">
        <v>2189</v>
      </c>
      <c r="L5" s="1">
        <v>3530</v>
      </c>
      <c r="M5" s="1">
        <v>953</v>
      </c>
      <c r="N5" s="1">
        <v>3530</v>
      </c>
    </row>
    <row r="6" spans="1:14" ht="14.25" x14ac:dyDescent="0.2">
      <c r="A6" s="1" t="s">
        <v>14</v>
      </c>
    </row>
    <row r="7" spans="1:14" ht="14.25" x14ac:dyDescent="0.2">
      <c r="A7" s="4" t="s">
        <v>15</v>
      </c>
      <c r="B7" s="4"/>
      <c r="C7" s="4" t="s">
        <v>16</v>
      </c>
      <c r="D7" s="4"/>
      <c r="E7" s="4" t="s">
        <v>17</v>
      </c>
      <c r="F7" s="4"/>
      <c r="G7" s="4" t="s">
        <v>18</v>
      </c>
      <c r="H7" s="4"/>
      <c r="I7" s="4" t="s">
        <v>19</v>
      </c>
      <c r="J7" s="4"/>
      <c r="K7" s="4" t="s">
        <v>20</v>
      </c>
      <c r="L7" s="4"/>
      <c r="M7" s="4" t="s">
        <v>21</v>
      </c>
      <c r="N7" s="4"/>
    </row>
    <row r="8" spans="1:14" ht="14.25" x14ac:dyDescent="0.2">
      <c r="A8" s="3" t="s">
        <v>10</v>
      </c>
      <c r="B8" s="3"/>
      <c r="C8" s="3" t="s">
        <v>10</v>
      </c>
      <c r="D8" s="3"/>
      <c r="E8" s="3" t="s">
        <v>10</v>
      </c>
      <c r="F8" s="3"/>
      <c r="G8" s="3" t="s">
        <v>10</v>
      </c>
      <c r="H8" s="3"/>
      <c r="I8" s="3" t="s">
        <v>10</v>
      </c>
      <c r="J8" s="3"/>
      <c r="K8" s="3" t="s">
        <v>10</v>
      </c>
      <c r="L8" s="3"/>
      <c r="M8" s="3" t="s">
        <v>10</v>
      </c>
      <c r="N8" s="3"/>
    </row>
    <row r="9" spans="1:14" ht="14.25" x14ac:dyDescent="0.2">
      <c r="A9" s="1" t="s">
        <v>12</v>
      </c>
      <c r="B9" s="1" t="s">
        <v>13</v>
      </c>
      <c r="C9" s="1" t="s">
        <v>12</v>
      </c>
      <c r="D9" s="1" t="s">
        <v>13</v>
      </c>
      <c r="E9" s="1" t="s">
        <v>12</v>
      </c>
      <c r="F9" s="1" t="s">
        <v>13</v>
      </c>
      <c r="G9" s="1" t="s">
        <v>12</v>
      </c>
      <c r="H9" s="1" t="s">
        <v>13</v>
      </c>
      <c r="I9" s="1" t="s">
        <v>12</v>
      </c>
      <c r="J9" s="1" t="s">
        <v>13</v>
      </c>
      <c r="K9" s="1" t="s">
        <v>12</v>
      </c>
      <c r="L9" s="1" t="s">
        <v>13</v>
      </c>
      <c r="M9" s="1" t="s">
        <v>12</v>
      </c>
      <c r="N9" s="1" t="s">
        <v>13</v>
      </c>
    </row>
    <row r="10" spans="1:14" ht="14.25" x14ac:dyDescent="0.2">
      <c r="A10" s="2">
        <v>2436</v>
      </c>
      <c r="B10" s="1">
        <v>35300</v>
      </c>
      <c r="C10" s="2">
        <v>1024</v>
      </c>
      <c r="D10" s="1">
        <v>35300</v>
      </c>
      <c r="E10" s="2">
        <v>1942</v>
      </c>
      <c r="F10" s="1">
        <v>35300</v>
      </c>
      <c r="G10" s="2">
        <v>1306</v>
      </c>
      <c r="H10" s="1">
        <v>35300</v>
      </c>
      <c r="I10" s="1">
        <v>1094</v>
      </c>
      <c r="J10" s="1">
        <v>35300</v>
      </c>
      <c r="K10" s="1">
        <v>565</v>
      </c>
      <c r="L10" s="1">
        <v>35300</v>
      </c>
      <c r="M10" s="1">
        <v>459</v>
      </c>
      <c r="N10" s="1">
        <v>35300</v>
      </c>
    </row>
    <row r="11" spans="1:14" ht="12" customHeight="1" x14ac:dyDescent="0.2"/>
  </sheetData>
  <mergeCells count="21">
    <mergeCell ref="K7:L7"/>
    <mergeCell ref="M7:N7"/>
    <mergeCell ref="A7:B7"/>
    <mergeCell ref="C7:D7"/>
    <mergeCell ref="E7:F7"/>
    <mergeCell ref="G7:H7"/>
    <mergeCell ref="I7:J7"/>
    <mergeCell ref="K2:L2"/>
    <mergeCell ref="M2:N2"/>
    <mergeCell ref="A3:B3"/>
    <mergeCell ref="C3:D3"/>
    <mergeCell ref="E3:F3"/>
    <mergeCell ref="G3:H3"/>
    <mergeCell ref="I3:J3"/>
    <mergeCell ref="K3:L3"/>
    <mergeCell ref="M3:N3"/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J4"/>
  <sheetViews>
    <sheetView workbookViewId="0">
      <selection activeCell="F9" sqref="F9"/>
    </sheetView>
  </sheetViews>
  <sheetFormatPr defaultRowHeight="12.75" x14ac:dyDescent="0.2"/>
  <cols>
    <col min="1" max="1" width="11.5703125" customWidth="1"/>
  </cols>
  <sheetData>
    <row r="1" spans="1:10" ht="14.25" x14ac:dyDescent="0.2">
      <c r="A1" s="1" t="s">
        <v>26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35447*35.3</f>
        <v>1251279.0999999999</v>
      </c>
      <c r="B4" s="1">
        <v>100000</v>
      </c>
      <c r="C4" s="2">
        <f>78*35.3</f>
        <v>2753.3999999999996</v>
      </c>
      <c r="D4" s="1">
        <v>26500</v>
      </c>
      <c r="E4" s="2">
        <f>29*35.3</f>
        <v>1023.6999999999999</v>
      </c>
      <c r="F4" s="1">
        <v>10600</v>
      </c>
      <c r="G4" s="2">
        <f>5*35.3</f>
        <v>176.5</v>
      </c>
      <c r="H4" s="1">
        <v>3530</v>
      </c>
      <c r="I4" s="1">
        <v>1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J4"/>
  <sheetViews>
    <sheetView workbookViewId="0">
      <selection activeCell="G4" sqref="G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27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49541*35.3</f>
        <v>1748797.2999999998</v>
      </c>
      <c r="B4" s="1">
        <v>100000</v>
      </c>
      <c r="C4" s="2">
        <f>6*35.3</f>
        <v>211.79999999999998</v>
      </c>
      <c r="D4" s="1">
        <v>26500</v>
      </c>
      <c r="E4" s="2">
        <f>3*35.3</f>
        <v>105.89999999999999</v>
      </c>
      <c r="F4" s="1">
        <v>10600</v>
      </c>
      <c r="G4" s="2">
        <f>1*35.3</f>
        <v>35.299999999999997</v>
      </c>
      <c r="H4" s="1">
        <v>3530</v>
      </c>
      <c r="I4" s="1">
        <v>1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J4"/>
  <sheetViews>
    <sheetView workbookViewId="0">
      <selection activeCell="I4" sqref="I4"/>
    </sheetView>
  </sheetViews>
  <sheetFormatPr defaultRowHeight="12.75" x14ac:dyDescent="0.2"/>
  <cols>
    <col min="1" max="1" width="10.85546875" customWidth="1"/>
  </cols>
  <sheetData>
    <row r="1" spans="1:10" ht="14.25" x14ac:dyDescent="0.2">
      <c r="A1" s="1" t="s">
        <v>28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23961*35.3</f>
        <v>845823.29999999993</v>
      </c>
      <c r="B4" s="1">
        <v>100000</v>
      </c>
      <c r="C4" s="2">
        <f>430*35.3</f>
        <v>15178.999999999998</v>
      </c>
      <c r="D4" s="1">
        <v>26500</v>
      </c>
      <c r="E4" s="2">
        <f>217*35.3</f>
        <v>7660.0999999999995</v>
      </c>
      <c r="F4" s="1">
        <v>10600</v>
      </c>
      <c r="G4" s="2">
        <f>73*35.3</f>
        <v>2576.8999999999996</v>
      </c>
      <c r="H4" s="1">
        <v>3530</v>
      </c>
      <c r="I4" s="1">
        <v>9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J4"/>
  <sheetViews>
    <sheetView workbookViewId="0">
      <selection activeCell="I4" sqref="I4"/>
    </sheetView>
  </sheetViews>
  <sheetFormatPr defaultRowHeight="12.75" x14ac:dyDescent="0.2"/>
  <cols>
    <col min="1" max="1" width="11.140625" customWidth="1"/>
  </cols>
  <sheetData>
    <row r="1" spans="1:10" ht="14.25" x14ac:dyDescent="0.2">
      <c r="A1" s="1" t="s">
        <v>29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22369*35.3</f>
        <v>789625.7</v>
      </c>
      <c r="B4" s="1">
        <v>100000</v>
      </c>
      <c r="C4" s="2">
        <f>75*35.3</f>
        <v>2647.5</v>
      </c>
      <c r="D4" s="1">
        <v>26500</v>
      </c>
      <c r="E4" s="2">
        <f>36*35.3</f>
        <v>1270.8</v>
      </c>
      <c r="F4" s="1">
        <v>10600</v>
      </c>
      <c r="G4" s="2">
        <f>11*35.3</f>
        <v>388.29999999999995</v>
      </c>
      <c r="H4" s="1">
        <v>3530</v>
      </c>
      <c r="I4" s="1">
        <v>2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J4"/>
  <sheetViews>
    <sheetView workbookViewId="0">
      <selection activeCell="I4" sqref="I4"/>
    </sheetView>
  </sheetViews>
  <sheetFormatPr defaultRowHeight="12.75" x14ac:dyDescent="0.2"/>
  <cols>
    <col min="1" max="1" width="11.42578125" customWidth="1"/>
  </cols>
  <sheetData>
    <row r="1" spans="1:10" ht="14.25" x14ac:dyDescent="0.2">
      <c r="A1" s="1" t="s">
        <v>30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35172*35.3</f>
        <v>1241571.5999999999</v>
      </c>
      <c r="B4" s="1">
        <v>100000</v>
      </c>
      <c r="C4" s="2">
        <f>121*35.3</f>
        <v>4271.2999999999993</v>
      </c>
      <c r="D4" s="1">
        <v>26500</v>
      </c>
      <c r="E4" s="2">
        <f>74*35.3</f>
        <v>2612.1999999999998</v>
      </c>
      <c r="F4" s="1">
        <v>10600</v>
      </c>
      <c r="G4" s="2">
        <f>46*35.3</f>
        <v>1623.8</v>
      </c>
      <c r="H4" s="1">
        <v>3530</v>
      </c>
      <c r="I4" s="1">
        <v>9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J4"/>
  <sheetViews>
    <sheetView workbookViewId="0">
      <selection activeCell="I4" sqref="I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31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32510*35.3</f>
        <v>1147603</v>
      </c>
      <c r="B4" s="1">
        <v>100000</v>
      </c>
      <c r="C4" s="2">
        <f>118*35.3</f>
        <v>4165.3999999999996</v>
      </c>
      <c r="D4" s="1">
        <v>26500</v>
      </c>
      <c r="E4" s="2">
        <f>83*35.3</f>
        <v>2929.8999999999996</v>
      </c>
      <c r="F4" s="1">
        <v>10600</v>
      </c>
      <c r="G4" s="2">
        <f>62*35.3</f>
        <v>2188.6</v>
      </c>
      <c r="H4" s="1">
        <v>3530</v>
      </c>
      <c r="I4" s="1">
        <v>15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J4"/>
  <sheetViews>
    <sheetView workbookViewId="0">
      <selection activeCell="I4" sqref="I4"/>
    </sheetView>
  </sheetViews>
  <sheetFormatPr defaultRowHeight="12.75" x14ac:dyDescent="0.2"/>
  <cols>
    <col min="1" max="1" width="11.7109375" customWidth="1"/>
  </cols>
  <sheetData>
    <row r="1" spans="1:10" ht="14.25" x14ac:dyDescent="0.2">
      <c r="A1" s="1" t="s">
        <v>32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30201*35.3</f>
        <v>1066095.2999999998</v>
      </c>
      <c r="B4" s="1">
        <v>100000</v>
      </c>
      <c r="C4" s="2">
        <f>119*35.3</f>
        <v>4200.7</v>
      </c>
      <c r="D4" s="1">
        <v>26500</v>
      </c>
      <c r="E4" s="2">
        <f>155*35.3</f>
        <v>5471.5</v>
      </c>
      <c r="F4" s="1">
        <v>10600</v>
      </c>
      <c r="G4" s="2">
        <f>27*35.3</f>
        <v>953.09999999999991</v>
      </c>
      <c r="H4" s="1">
        <v>3530</v>
      </c>
      <c r="I4" s="2">
        <v>7</v>
      </c>
      <c r="J4" s="1">
        <v>29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J4"/>
  <sheetViews>
    <sheetView workbookViewId="0">
      <selection activeCell="I4" sqref="I4"/>
    </sheetView>
  </sheetViews>
  <sheetFormatPr defaultRowHeight="12.75" x14ac:dyDescent="0.2"/>
  <cols>
    <col min="1" max="1" width="11.28515625" customWidth="1"/>
  </cols>
  <sheetData>
    <row r="1" spans="1:10" ht="14.25" x14ac:dyDescent="0.2">
      <c r="A1" s="1" t="s">
        <v>33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33098*35.3</f>
        <v>1168359.3999999999</v>
      </c>
      <c r="B4" s="1">
        <v>1000000</v>
      </c>
      <c r="C4" s="2">
        <f>166*35.3</f>
        <v>5859.7999999999993</v>
      </c>
      <c r="D4" s="1">
        <v>265000</v>
      </c>
      <c r="E4" s="2">
        <f>102*35.3</f>
        <v>3600.6</v>
      </c>
      <c r="F4" s="1">
        <v>106000</v>
      </c>
      <c r="G4" s="2">
        <f>69*35.3</f>
        <v>2435.6999999999998</v>
      </c>
      <c r="H4" s="1">
        <v>35300</v>
      </c>
      <c r="I4" s="2">
        <v>5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J4"/>
  <sheetViews>
    <sheetView workbookViewId="0">
      <selection activeCell="I4" sqref="I4"/>
    </sheetView>
  </sheetViews>
  <sheetFormatPr defaultRowHeight="12.75" x14ac:dyDescent="0.2"/>
  <cols>
    <col min="1" max="1" width="10.7109375" customWidth="1"/>
  </cols>
  <sheetData>
    <row r="1" spans="1:10" ht="14.25" x14ac:dyDescent="0.2">
      <c r="A1" s="1" t="s">
        <v>34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38219*35.3</f>
        <v>1349130.7</v>
      </c>
      <c r="B4" s="1">
        <v>1000000</v>
      </c>
      <c r="C4" s="2">
        <f>69*35.3</f>
        <v>2435.6999999999998</v>
      </c>
      <c r="D4" s="1">
        <v>265000</v>
      </c>
      <c r="E4" s="2">
        <f>47*35.3</f>
        <v>1659.1</v>
      </c>
      <c r="F4" s="1">
        <v>106000</v>
      </c>
      <c r="G4" s="2">
        <f>29*35.3</f>
        <v>1023.6999999999999</v>
      </c>
      <c r="H4" s="1">
        <v>35300</v>
      </c>
      <c r="I4" s="1">
        <v>10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35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38901*35.3</f>
        <v>1373205.2999999998</v>
      </c>
      <c r="B4" s="1">
        <v>1000000</v>
      </c>
      <c r="C4" s="2">
        <f>145*35.3</f>
        <v>5118.5</v>
      </c>
      <c r="D4" s="1">
        <v>265000</v>
      </c>
      <c r="E4" s="2">
        <f>78*35.3</f>
        <v>2753.3999999999996</v>
      </c>
      <c r="F4" s="1">
        <v>106000</v>
      </c>
      <c r="G4" s="2">
        <f>55*35.3</f>
        <v>1941.4999999999998</v>
      </c>
      <c r="H4" s="1">
        <v>35300</v>
      </c>
      <c r="I4" s="1">
        <v>17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J4"/>
  <sheetViews>
    <sheetView workbookViewId="0">
      <selection activeCell="I4" sqref="I4"/>
    </sheetView>
  </sheetViews>
  <sheetFormatPr defaultRowHeight="12.75" x14ac:dyDescent="0.2"/>
  <cols>
    <col min="1" max="1" width="11" customWidth="1"/>
  </cols>
  <sheetData>
    <row r="1" spans="1:10" ht="14.25" x14ac:dyDescent="0.2">
      <c r="A1" s="1" t="s">
        <v>36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38046*35.3</f>
        <v>1343023.7999999998</v>
      </c>
      <c r="B4" s="1">
        <v>1000000</v>
      </c>
      <c r="C4" s="2">
        <f>92*35.3</f>
        <v>3247.6</v>
      </c>
      <c r="D4" s="1">
        <v>265000</v>
      </c>
      <c r="E4" s="2">
        <f>66*35.3</f>
        <v>2329.7999999999997</v>
      </c>
      <c r="F4" s="1">
        <v>106000</v>
      </c>
      <c r="G4" s="2">
        <f>37*35.3</f>
        <v>1306.0999999999999</v>
      </c>
      <c r="H4" s="1">
        <v>35300</v>
      </c>
      <c r="I4" s="1">
        <v>9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J4"/>
  <sheetViews>
    <sheetView workbookViewId="0">
      <selection activeCell="I4" sqref="I4"/>
    </sheetView>
  </sheetViews>
  <sheetFormatPr defaultRowHeight="12.75" x14ac:dyDescent="0.2"/>
  <cols>
    <col min="1" max="1" width="10.140625" customWidth="1"/>
  </cols>
  <sheetData>
    <row r="1" spans="1:10" ht="14.25" x14ac:dyDescent="0.2">
      <c r="A1" s="1" t="s">
        <v>37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49875*35.3</f>
        <v>1760587.4999999998</v>
      </c>
      <c r="B4" s="1">
        <v>1000000</v>
      </c>
      <c r="C4" s="2">
        <f>121*35.3</f>
        <v>4271.2999999999993</v>
      </c>
      <c r="D4" s="1">
        <v>265000</v>
      </c>
      <c r="E4" s="2">
        <f>85*35.3</f>
        <v>3000.4999999999995</v>
      </c>
      <c r="F4" s="1">
        <v>106000</v>
      </c>
      <c r="G4" s="2">
        <f>31*35.3</f>
        <v>1094.3</v>
      </c>
      <c r="H4" s="1">
        <v>35300</v>
      </c>
      <c r="I4" s="1">
        <v>6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J4"/>
  <sheetViews>
    <sheetView workbookViewId="0">
      <selection activeCell="I4" sqref="I4"/>
    </sheetView>
  </sheetViews>
  <sheetFormatPr defaultRowHeight="12.75" x14ac:dyDescent="0.2"/>
  <cols>
    <col min="1" max="1" width="12.7109375" customWidth="1"/>
    <col min="7" max="7" width="9.7109375" bestFit="1" customWidth="1"/>
  </cols>
  <sheetData>
    <row r="1" spans="1:10" ht="14.25" x14ac:dyDescent="0.2">
      <c r="A1" s="1" t="s">
        <v>38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37845*35.3</f>
        <v>1335928.5</v>
      </c>
      <c r="B4" s="1">
        <v>1000000</v>
      </c>
      <c r="C4" s="2">
        <f>65*35.3</f>
        <v>2294.5</v>
      </c>
      <c r="D4" s="1">
        <v>265000</v>
      </c>
      <c r="E4" s="2">
        <f>27*35.3</f>
        <v>953.09999999999991</v>
      </c>
      <c r="F4" s="1">
        <v>106000</v>
      </c>
      <c r="G4" s="2">
        <f>16*35.3</f>
        <v>564.79999999999995</v>
      </c>
      <c r="H4" s="1">
        <v>35300</v>
      </c>
      <c r="I4" s="1">
        <v>2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J4"/>
  <sheetViews>
    <sheetView workbookViewId="0">
      <selection activeCell="K9" sqref="K9"/>
    </sheetView>
  </sheetViews>
  <sheetFormatPr defaultRowHeight="12.75" x14ac:dyDescent="0.2"/>
  <cols>
    <col min="1" max="1" width="10.28515625" customWidth="1"/>
  </cols>
  <sheetData>
    <row r="1" spans="1:10" ht="14.25" x14ac:dyDescent="0.2">
      <c r="A1" s="1" t="s">
        <v>39</v>
      </c>
    </row>
    <row r="2" spans="1:10" ht="14.25" x14ac:dyDescent="0.2">
      <c r="A2" s="4" t="s">
        <v>22</v>
      </c>
      <c r="B2" s="4"/>
      <c r="C2" s="4" t="s">
        <v>23</v>
      </c>
      <c r="D2" s="4"/>
      <c r="E2" s="4" t="s">
        <v>24</v>
      </c>
      <c r="F2" s="4"/>
      <c r="G2" s="4" t="s">
        <v>10</v>
      </c>
      <c r="H2" s="4"/>
      <c r="I2" s="4" t="s">
        <v>25</v>
      </c>
      <c r="J2" s="4"/>
    </row>
    <row r="3" spans="1:10" ht="14.25" x14ac:dyDescent="0.2">
      <c r="A3" s="1" t="s">
        <v>12</v>
      </c>
      <c r="B3" s="1" t="s">
        <v>13</v>
      </c>
      <c r="C3" s="1" t="s">
        <v>12</v>
      </c>
      <c r="D3" s="1" t="s">
        <v>13</v>
      </c>
      <c r="E3" s="1" t="s">
        <v>12</v>
      </c>
      <c r="F3" s="1" t="s">
        <v>13</v>
      </c>
      <c r="G3" s="1" t="s">
        <v>12</v>
      </c>
      <c r="H3" s="1" t="s">
        <v>13</v>
      </c>
      <c r="I3" s="1" t="s">
        <v>12</v>
      </c>
      <c r="J3" s="1" t="s">
        <v>13</v>
      </c>
    </row>
    <row r="4" spans="1:10" ht="14.25" x14ac:dyDescent="0.2">
      <c r="A4" s="2">
        <f>48475*35.3</f>
        <v>1711167.4999999998</v>
      </c>
      <c r="B4" s="1">
        <v>1000000</v>
      </c>
      <c r="C4" s="2">
        <f>114*35.3</f>
        <v>4024.2</v>
      </c>
      <c r="D4" s="1">
        <v>265000</v>
      </c>
      <c r="E4" s="2">
        <f>36*35.3</f>
        <v>1270.8</v>
      </c>
      <c r="F4" s="1">
        <v>106000</v>
      </c>
      <c r="G4" s="2">
        <f>13*35.3</f>
        <v>458.9</v>
      </c>
      <c r="H4" s="1">
        <v>35300</v>
      </c>
      <c r="I4" s="1">
        <v>2</v>
      </c>
      <c r="J4" s="1">
        <v>293</v>
      </c>
    </row>
  </sheetData>
  <mergeCells count="5">
    <mergeCell ref="A2:B2"/>
    <mergeCell ref="C2:D2"/>
    <mergeCell ref="E2:F2"/>
    <mergeCell ref="G2:H2"/>
    <mergeCell ref="I2:J2"/>
  </mergeCells>
  <phoneticPr fontId="4" type="noConversion"/>
  <pageMargins left="0.7" right="0.7" top="0.75" bottom="0.75" header="0.3" footer="0.3"/>
  <pageSetup paperSize="9" pageOrder="overThenDown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NRFC</dc:creator>
  <cp:keywords/>
  <dc:description/>
  <cp:lastModifiedBy>vic</cp:lastModifiedBy>
  <cp:revision>0</cp:revision>
  <dcterms:created xsi:type="dcterms:W3CDTF">2006-09-16T00:00:00Z</dcterms:created>
  <dcterms:modified xsi:type="dcterms:W3CDTF">2023-03-29T09:41:29Z</dcterms:modified>
</cp:coreProperties>
</file>