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9ACC664C-59AA-4BE0-B95A-FA1178DF251C}" xr6:coauthVersionLast="47" xr6:coauthVersionMax="47" xr10:uidLastSave="{00000000-0000-0000-0000-000000000000}"/>
  <bookViews>
    <workbookView xWindow="7560" yWindow="4830" windowWidth="15630" windowHeight="687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</workbook>
</file>

<file path=xl/calcChain.xml><?xml version="1.0" encoding="utf-8"?>
<calcChain xmlns="http://schemas.openxmlformats.org/spreadsheetml/2006/main">
  <c r="G4" i="14" l="1"/>
  <c r="E4" i="14"/>
  <c r="C4" i="14"/>
  <c r="G4" i="13"/>
  <c r="E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G4" i="1"/>
  <c r="E4" i="1"/>
  <c r="C4" i="1"/>
  <c r="A4" i="1"/>
  <c r="G4" i="5"/>
  <c r="E4" i="5"/>
  <c r="C4" i="5"/>
  <c r="A4" i="5"/>
  <c r="A4" i="14"/>
  <c r="C4" i="13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<sst xmlns="http://schemas.openxmlformats.org/spreadsheetml/2006/main" count="282" uniqueCount="40">
  <si>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</si>
  <si>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</si>
  <si>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</si>
  <si>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</si>
  <si>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</si>
  <si>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</si>
  <si>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</si>
  <si>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</si>
  <si>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</si>
  <si>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</si>
  <si>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</si>
  <si>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</si>
  <si>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</si>
  <si>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</si>
  <si>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</si>
  <si>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</si>
  <si>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</si>
  <si>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</si>
  <si>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</si>
  <si>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</si>
  <si>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</si>
  <si>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</si>
  <si>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</si>
  <si>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</si>
  <si>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</si>
  <si>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</si>
  <si>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2023-07-19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</si>
  <si>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2023-07-19电子束100级的洁净室(Particles/m 3)</t>
    <phoneticPr fontId="1" type="noConversion"/>
  </si>
  <si>
    <t>2023-07-19光刻显影100级的洁净室(Particles/m 3)</t>
    <phoneticPr fontId="1" type="noConversion"/>
  </si>
  <si>
    <t>2023-07-19光刻区100级的洁净室(Particles/m 3)</t>
    <phoneticPr fontId="1" type="noConversion"/>
  </si>
  <si>
    <t>2023-07-19基片清洗100级的洁净室(Particles/m 3)</t>
    <phoneticPr fontId="1" type="noConversion"/>
  </si>
  <si>
    <t>2023-07-19热工艺区100级的洁净室(Particles/m 3)</t>
    <phoneticPr fontId="1" type="noConversion"/>
  </si>
  <si>
    <t>2023-07-19原子层沉积100级的洁净室(Particles/m 3)</t>
    <phoneticPr fontId="1" type="noConversion"/>
  </si>
  <si>
    <t>2023-07-19物理沉积1000级的洁净室(Particles/m 3)</t>
    <phoneticPr fontId="1" type="noConversion"/>
  </si>
  <si>
    <t>2023-07-19表征1 1000级的洁净室(Particles/m 3)</t>
    <phoneticPr fontId="1" type="noConversion"/>
  </si>
  <si>
    <t>2023-07-19表征2 1000级的洁净室(Particles/m 3)</t>
    <phoneticPr fontId="1" type="noConversion"/>
  </si>
  <si>
    <t>2023-07-19干法刻蚀1000级的洁净室(Particles/m 3)</t>
    <phoneticPr fontId="1" type="noConversion"/>
  </si>
  <si>
    <t>2023-07-17划片减薄1000级的洁净室(Particles/m 3)</t>
    <phoneticPr fontId="1" type="noConversion"/>
  </si>
  <si>
    <t>2023-07-19湿法刻蚀1000级的洁净室(Particles/m 3)</t>
    <phoneticPr fontId="1" type="noConversion"/>
  </si>
  <si>
    <t>2023-07-19样品存放1000级的洁净室(Particles/m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</si>
</sst>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2023-07-19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494</c:v>
                </c:pt>
                <c:pt idx="1">
                  <c:v>3530</c:v>
                </c:pt>
                <c:pt idx="2" formatCode="0_ ">
                  <c:v>141</c:v>
                </c:pt>
                <c:pt idx="3">
                  <c:v>3530</c:v>
                </c:pt>
                <c:pt idx="4" formatCode="0_ ">
                  <c:v>31</c:v>
                </c:pt>
                <c:pt idx="5">
                  <c:v>3530</c:v>
                </c:pt>
                <c:pt idx="6" formatCode="0_ ">
                  <c:v>494</c:v>
                </c:pt>
                <c:pt idx="7">
                  <c:v>3530</c:v>
                </c:pt>
                <c:pt idx="8">
                  <c:v>353</c:v>
                </c:pt>
                <c:pt idx="9">
                  <c:v>3530</c:v>
                </c:pt>
                <c:pt idx="10">
                  <c:v>353</c:v>
                </c:pt>
                <c:pt idx="11">
                  <c:v>3530</c:v>
                </c:pt>
                <c:pt idx="12">
                  <c:v>247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2023-07-19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459</c:v>
                </c:pt>
                <c:pt idx="1">
                  <c:v>35300</c:v>
                </c:pt>
                <c:pt idx="2" formatCode="0_ ">
                  <c:v>424</c:v>
                </c:pt>
                <c:pt idx="3">
                  <c:v>35300</c:v>
                </c:pt>
                <c:pt idx="4" formatCode="0_ ">
                  <c:v>2965</c:v>
                </c:pt>
                <c:pt idx="5">
                  <c:v>35300</c:v>
                </c:pt>
                <c:pt idx="6" formatCode="0_ ">
                  <c:v>777</c:v>
                </c:pt>
                <c:pt idx="7">
                  <c:v>35300</c:v>
                </c:pt>
                <c:pt idx="8">
                  <c:v>2542</c:v>
                </c:pt>
                <c:pt idx="9">
                  <c:v>35300</c:v>
                </c:pt>
                <c:pt idx="10">
                  <c:v>212</c:v>
                </c:pt>
                <c:pt idx="11">
                  <c:v>35300</c:v>
                </c:pt>
                <c:pt idx="12">
                  <c:v>388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M10" sqref="M10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494</v>
      </c>
      <c r="B5">
        <v>3530</v>
      </c>
      <c r="C5" s="1">
        <v>141</v>
      </c>
      <c r="D5">
        <v>3530</v>
      </c>
      <c r="E5" s="1">
        <v>31</v>
      </c>
      <c r="F5">
        <v>3530</v>
      </c>
      <c r="G5" s="1">
        <v>494</v>
      </c>
      <c r="H5">
        <v>3530</v>
      </c>
      <c r="I5">
        <v>353</v>
      </c>
      <c r="J5">
        <v>3530</v>
      </c>
      <c r="K5">
        <v>353</v>
      </c>
      <c r="L5">
        <v>3530</v>
      </c>
      <c r="M5">
        <v>247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459</v>
      </c>
      <c r="B10">
        <v>35300</v>
      </c>
      <c r="C10" s="1">
        <v>424</v>
      </c>
      <c r="D10">
        <v>35300</v>
      </c>
      <c r="E10" s="1">
        <v>2965</v>
      </c>
      <c r="F10">
        <v>35300</v>
      </c>
      <c r="G10" s="1">
        <v>777</v>
      </c>
      <c r="H10">
        <v>35300</v>
      </c>
      <c r="I10">
        <v>2542</v>
      </c>
      <c r="J10">
        <v>35300</v>
      </c>
      <c r="K10">
        <v>212</v>
      </c>
      <c r="L10">
        <v>35300</v>
      </c>
      <c r="M10">
        <v>388</v>
      </c>
      <c r="N10">
        <v>35300</v>
      </c>
    </row>
    <row r="11" spans="1:14" ht="12" customHeight="1" x14ac:dyDescent="0.15"/>
  </sheetData>
  <mergeCells count="21">
    <mergeCell ref="A7:B7"/>
    <mergeCell ref="C7:D7"/>
    <mergeCell ref="E7:F7"/>
    <mergeCell ref="G7:H7"/>
    <mergeCell ref="I7:J7"/>
    <mergeCell ref="M2:N2"/>
    <mergeCell ref="M3:N3"/>
    <mergeCell ref="K2:L2"/>
    <mergeCell ref="K3:L3"/>
    <mergeCell ref="K7:L7"/>
    <mergeCell ref="M7:N7"/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27624*35.3</f>
        <v>975127.2</v>
      </c>
      <c r="B4">
        <v>100000</v>
      </c>
      <c r="C4" s="1">
        <f>93*35.3</f>
        <v>3282.8999999999996</v>
      </c>
      <c r="D4">
        <v>26500</v>
      </c>
      <c r="E4" s="1">
        <f>44*35.3</f>
        <v>1553.1999999999998</v>
      </c>
      <c r="F4">
        <v>10600</v>
      </c>
      <c r="G4" s="1">
        <f>14*35.3</f>
        <v>494.19999999999993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31871*35.3</f>
        <v>1125046.2999999998</v>
      </c>
      <c r="B4">
        <v>100000</v>
      </c>
      <c r="C4" s="1">
        <f>37*35.3</f>
        <v>1306.0999999999999</v>
      </c>
      <c r="D4">
        <v>26500</v>
      </c>
      <c r="E4" s="1">
        <f>21*35.3</f>
        <v>741.3</v>
      </c>
      <c r="F4">
        <v>10600</v>
      </c>
      <c r="G4" s="1">
        <f>4*35.3</f>
        <v>141.19999999999999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31099*35.3</f>
        <v>1097794.7</v>
      </c>
      <c r="B4">
        <v>100000</v>
      </c>
      <c r="C4" s="1">
        <f>24*35.3</f>
        <v>847.19999999999993</v>
      </c>
      <c r="D4">
        <v>26500</v>
      </c>
      <c r="E4" s="1">
        <f>16*35.3</f>
        <v>564.79999999999995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20218*35.3</f>
        <v>713695.39999999991</v>
      </c>
      <c r="B4">
        <v>100000</v>
      </c>
      <c r="C4" s="1">
        <f>37*35.3</f>
        <v>1306.0999999999999</v>
      </c>
      <c r="D4">
        <v>26500</v>
      </c>
      <c r="E4" s="1">
        <f>23*35.3</f>
        <v>811.9</v>
      </c>
      <c r="F4">
        <v>10600</v>
      </c>
      <c r="G4" s="1">
        <f>14*35.3</f>
        <v>494.19999999999993</v>
      </c>
      <c r="H4">
        <v>3530</v>
      </c>
      <c r="I4">
        <v>4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37087*35.3</f>
        <v>1309171.0999999999</v>
      </c>
      <c r="B4">
        <v>100000</v>
      </c>
      <c r="C4" s="1">
        <f>23*35.3</f>
        <v>811.9</v>
      </c>
      <c r="D4">
        <v>26500</v>
      </c>
      <c r="E4" s="1">
        <f>16*35.3</f>
        <v>564.79999999999995</v>
      </c>
      <c r="F4">
        <v>10600</v>
      </c>
      <c r="G4" s="1">
        <f>10*35.3</f>
        <v>353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38247*35.3</f>
        <v>1350119.0999999999</v>
      </c>
      <c r="B4">
        <v>100000</v>
      </c>
      <c r="C4" s="1">
        <f>34*35.3</f>
        <v>1200.1999999999998</v>
      </c>
      <c r="D4">
        <v>26500</v>
      </c>
      <c r="E4" s="1">
        <f>22*35.3</f>
        <v>776.59999999999991</v>
      </c>
      <c r="F4">
        <v>10600</v>
      </c>
      <c r="G4" s="1">
        <f>10*35.3</f>
        <v>353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39032*35.3</f>
        <v>1377829.5999999999</v>
      </c>
      <c r="B4">
        <v>100000</v>
      </c>
      <c r="C4" s="1">
        <f>20*35.3</f>
        <v>706</v>
      </c>
      <c r="D4">
        <v>26500</v>
      </c>
      <c r="E4" s="1">
        <f>12*35.3</f>
        <v>423.59999999999997</v>
      </c>
      <c r="F4">
        <v>10600</v>
      </c>
      <c r="G4" s="1">
        <f>7*35.3</f>
        <v>247.09999999999997</v>
      </c>
      <c r="H4">
        <v>3530</v>
      </c>
      <c r="I4" s="1">
        <v>3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40214*35.3</f>
        <v>1419554.2</v>
      </c>
      <c r="B4">
        <v>1000000</v>
      </c>
      <c r="C4" s="1">
        <f>51*35.3</f>
        <v>1800.3</v>
      </c>
      <c r="D4">
        <v>265000</v>
      </c>
      <c r="E4" s="1">
        <f>28*35.3</f>
        <v>988.39999999999986</v>
      </c>
      <c r="F4">
        <v>106000</v>
      </c>
      <c r="G4" s="1">
        <f>13*35.3</f>
        <v>458.9</v>
      </c>
      <c r="H4">
        <v>35300</v>
      </c>
      <c r="I4" s="1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40269*35.3</f>
        <v>1421495.7</v>
      </c>
      <c r="B4">
        <v>1000000</v>
      </c>
      <c r="C4" s="1">
        <f>34*35.3</f>
        <v>1200.1999999999998</v>
      </c>
      <c r="D4">
        <v>265000</v>
      </c>
      <c r="E4" s="1">
        <f>25*35.3</f>
        <v>882.49999999999989</v>
      </c>
      <c r="F4">
        <v>106000</v>
      </c>
      <c r="G4" s="1">
        <f>12*35.3</f>
        <v>423.59999999999997</v>
      </c>
      <c r="H4">
        <v>35300</v>
      </c>
      <c r="I4">
        <v>4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42036*35.3</f>
        <v>1483870.7999999998</v>
      </c>
      <c r="B4">
        <v>1000000</v>
      </c>
      <c r="C4" s="1">
        <f>176*35.3</f>
        <v>6212.7999999999993</v>
      </c>
      <c r="D4">
        <v>265000</v>
      </c>
      <c r="E4" s="1">
        <f>123*35.3</f>
        <v>4341.8999999999996</v>
      </c>
      <c r="F4">
        <v>106000</v>
      </c>
      <c r="G4" s="1">
        <f>84*35.3</f>
        <v>2965.2</v>
      </c>
      <c r="H4">
        <v>35300</v>
      </c>
      <c r="I4">
        <v>11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42252*35.3</f>
        <v>1491495.5999999999</v>
      </c>
      <c r="B4">
        <v>1000000</v>
      </c>
      <c r="C4" s="1">
        <f>48*35.3</f>
        <v>1694.3999999999999</v>
      </c>
      <c r="D4">
        <v>265000</v>
      </c>
      <c r="E4" s="1">
        <f>33*35.3</f>
        <v>1164.8999999999999</v>
      </c>
      <c r="F4">
        <v>106000</v>
      </c>
      <c r="G4" s="1">
        <f>22*35.3</f>
        <v>776.59999999999991</v>
      </c>
      <c r="H4">
        <v>35300</v>
      </c>
      <c r="I4">
        <v>6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43302*35.3</f>
        <v>1528560.5999999999</v>
      </c>
      <c r="B4">
        <v>1000000</v>
      </c>
      <c r="C4" s="1">
        <f>222*35.3</f>
        <v>7836.5999999999995</v>
      </c>
      <c r="D4">
        <v>265000</v>
      </c>
      <c r="E4" s="1">
        <f>170*35.3</f>
        <v>6000.9999999999991</v>
      </c>
      <c r="F4">
        <v>106000</v>
      </c>
      <c r="G4" s="1">
        <f>72*35.3</f>
        <v>2541.6</v>
      </c>
      <c r="H4">
        <v>35300</v>
      </c>
      <c r="I4">
        <v>13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43259*35.3</f>
        <v>1527042.7</v>
      </c>
      <c r="B4">
        <v>1000000</v>
      </c>
      <c r="C4" s="1">
        <f>19*35.3</f>
        <v>670.69999999999993</v>
      </c>
      <c r="D4">
        <v>265000</v>
      </c>
      <c r="E4" s="1">
        <f>12*35.3</f>
        <v>423.59999999999997</v>
      </c>
      <c r="F4">
        <v>106000</v>
      </c>
      <c r="G4" s="1">
        <f>6*35.3</f>
        <v>211.79999999999998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K21" sqref="K21"/>
    </sheetView>
  </sheetViews>
  <sheetFormatPr defaultRowHeight="13.5" x14ac:dyDescent="0.15"/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31542*35.3</f>
        <v>1113432.5999999999</v>
      </c>
      <c r="B4">
        <v>1000000</v>
      </c>
      <c r="C4" s="1">
        <f>118*35.3</f>
        <v>4165.3999999999996</v>
      </c>
      <c r="D4">
        <v>265000</v>
      </c>
      <c r="E4" s="1">
        <f>56*35.3</f>
        <v>1976.7999999999997</v>
      </c>
      <c r="F4">
        <v>106000</v>
      </c>
      <c r="G4" s="1">
        <f>11*35.3</f>
        <v>388.29999999999995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2023-07-19T03:19:47Z</dcterms:modified>
</cp:coreProperties>
</file>