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4871880D-F929-409E-B486-9D9E2CBF5B6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A4" i="11"/>
  <c r="G4" i="9"/>
  <c r="E4" i="9"/>
  <c r="C4" i="9"/>
  <c r="A4" i="9"/>
  <c r="G4" i="10"/>
  <c r="E4" i="10"/>
  <c r="C4" i="10"/>
  <c r="A4" i="10"/>
  <c r="G4" i="2"/>
  <c r="E4" i="2"/>
  <c r="C4" i="2"/>
  <c r="A4" i="2"/>
  <c r="G4" i="6"/>
  <c r="E4" i="6"/>
  <c r="C4" i="6"/>
  <c r="A4" i="6"/>
  <c r="G4" i="1"/>
  <c r="E4" i="1"/>
  <c r="C4" i="1"/>
  <c r="A4" i="1"/>
  <c r="G4" i="5"/>
  <c r="E4" i="5"/>
  <c r="C4" i="5"/>
  <c r="A4" i="5"/>
  <c r="G4" i="11"/>
  <c r="E4" i="11"/>
  <c r="C4" i="11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<sst xmlns="http://schemas.openxmlformats.org/spreadsheetml/2006/main" count="282" uniqueCount="40">
  <si>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</si>
  <si>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</si>
  <si>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</si>
  <si>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</si>
  <si>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</si>
  <si>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</si>
  <si>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</si>
  <si>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</si>
  <si>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</si>
  <si>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</si>
  <si>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</si>
  <si>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</si>
  <si>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</si>
  <si>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</si>
  <si>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</si>
  <si>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</si>
  <si>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</si>
  <si>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</si>
  <si>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</si>
  <si>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</si>
  <si>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</si>
  <si>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</si>
  <si>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</si>
  <si>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</si>
  <si>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</si>
  <si>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</si>
  <si>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2025-09-30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</si>
  <si>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2025-09-30电子束100级的洁净室(Particles/m 3)</t>
    <phoneticPr fontId="1" type="noConversion"/>
  </si>
  <si>
    <t>2025-09-30光刻显影100级的洁净室(Particles/m 3)</t>
    <phoneticPr fontId="1" type="noConversion"/>
  </si>
  <si>
    <t>2025-09-30光刻区100级的洁净室(Particles/m 3)</t>
    <phoneticPr fontId="1" type="noConversion"/>
  </si>
  <si>
    <t>2025-09-30基片清洗100级的洁净室(Particles/m 3)</t>
    <phoneticPr fontId="1" type="noConversion"/>
  </si>
  <si>
    <t>2025-09-30热工艺区100级的洁净室(Particles/m 3)</t>
    <phoneticPr fontId="1" type="noConversion"/>
  </si>
  <si>
    <t>2025-09-30原子层沉积100级的洁净室(Particles/m 3)</t>
    <phoneticPr fontId="1" type="noConversion"/>
  </si>
  <si>
    <t>2025-09-30物理沉积1000级的洁净室(Particles/m 3)</t>
    <phoneticPr fontId="1" type="noConversion"/>
  </si>
  <si>
    <t>2025-09-30表征1 1000级的洁净室(Particles/m 3)</t>
    <phoneticPr fontId="1" type="noConversion"/>
  </si>
  <si>
    <t>2025-09-30表征2 1000级的洁净室(Particles/m 3)</t>
    <phoneticPr fontId="1" type="noConversion"/>
  </si>
  <si>
    <t>2025-09-30干法刻蚀1000级的洁净室(Particles/m 3)</t>
    <phoneticPr fontId="1" type="noConversion"/>
  </si>
  <si>
    <t>2025-09-30划片减薄1000级的洁净室(Particles/m 3)</t>
    <phoneticPr fontId="1" type="noConversion"/>
  </si>
  <si>
    <t>2025-09-30湿法刻蚀1000级的洁净室(Particles/m 3)</t>
    <phoneticPr fontId="1" type="noConversion"/>
  </si>
  <si>
    <t>2025-09-30样品存放1000级的洁净室(Particles/m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</si>
</sst>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2025-09-30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847</c:v>
                </c:pt>
                <c:pt idx="1">
                  <c:v>3530</c:v>
                </c:pt>
                <c:pt idx="2" formatCode="0_ ">
                  <c:v>177</c:v>
                </c:pt>
                <c:pt idx="3">
                  <c:v>3530</c:v>
                </c:pt>
                <c:pt idx="4" formatCode="0_ ">
                  <c:v>424</c:v>
                </c:pt>
                <c:pt idx="5">
                  <c:v>3530</c:v>
                </c:pt>
                <c:pt idx="6" formatCode="0_ ">
                  <c:v>212</c:v>
                </c:pt>
                <c:pt idx="7">
                  <c:v>3530</c:v>
                </c:pt>
                <c:pt idx="8">
                  <c:v>600</c:v>
                </c:pt>
                <c:pt idx="9">
                  <c:v>3530</c:v>
                </c:pt>
                <c:pt idx="10">
                  <c:v>212</c:v>
                </c:pt>
                <c:pt idx="11">
                  <c:v>3530</c:v>
                </c:pt>
                <c:pt idx="12">
                  <c:v>35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2025-09-30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2012</c:v>
                </c:pt>
                <c:pt idx="1">
                  <c:v>35300</c:v>
                </c:pt>
                <c:pt idx="2" formatCode="0_ ">
                  <c:v>177</c:v>
                </c:pt>
                <c:pt idx="3">
                  <c:v>35300</c:v>
                </c:pt>
                <c:pt idx="4" formatCode="0_ ">
                  <c:v>1765</c:v>
                </c:pt>
                <c:pt idx="5">
                  <c:v>35300</c:v>
                </c:pt>
                <c:pt idx="6" formatCode="0_ ">
                  <c:v>1094</c:v>
                </c:pt>
                <c:pt idx="7">
                  <c:v>35300</c:v>
                </c:pt>
                <c:pt idx="8">
                  <c:v>1059</c:v>
                </c:pt>
                <c:pt idx="9">
                  <c:v>35300</c:v>
                </c:pt>
                <c:pt idx="10">
                  <c:v>635</c:v>
                </c:pt>
                <c:pt idx="11">
                  <c:v>35300</c:v>
                </c:pt>
                <c:pt idx="12">
                  <c:v>353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Q14" sqref="Q14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847</v>
      </c>
      <c r="B5">
        <v>3530</v>
      </c>
      <c r="C5" s="1">
        <v>177</v>
      </c>
      <c r="D5">
        <v>3530</v>
      </c>
      <c r="E5" s="1">
        <v>424</v>
      </c>
      <c r="F5">
        <v>3530</v>
      </c>
      <c r="G5" s="1">
        <v>212</v>
      </c>
      <c r="H5">
        <v>3530</v>
      </c>
      <c r="I5">
        <v>600</v>
      </c>
      <c r="J5">
        <v>3530</v>
      </c>
      <c r="K5">
        <v>212</v>
      </c>
      <c r="L5">
        <v>3530</v>
      </c>
      <c r="M5">
        <v>35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2012</v>
      </c>
      <c r="B10">
        <v>35300</v>
      </c>
      <c r="C10" s="1">
        <v>177</v>
      </c>
      <c r="D10">
        <v>35300</v>
      </c>
      <c r="E10" s="1">
        <v>1765</v>
      </c>
      <c r="F10">
        <v>35300</v>
      </c>
      <c r="G10" s="1">
        <v>1094</v>
      </c>
      <c r="H10">
        <v>35300</v>
      </c>
      <c r="I10">
        <v>1059</v>
      </c>
      <c r="J10">
        <v>35300</v>
      </c>
      <c r="K10">
        <v>635</v>
      </c>
      <c r="L10">
        <v>35300</v>
      </c>
      <c r="M10">
        <v>353</v>
      </c>
      <c r="N10">
        <v>35300</v>
      </c>
    </row>
    <row r="11" spans="1:14" ht="12" customHeight="1" x14ac:dyDescent="0.15"/>
  </sheetData>
  <mergeCells count="21">
    <mergeCell ref="A7:B7"/>
    <mergeCell ref="C7:D7"/>
    <mergeCell ref="E7:F7"/>
    <mergeCell ref="G7:H7"/>
    <mergeCell ref="I7:J7"/>
    <mergeCell ref="M2:N2"/>
    <mergeCell ref="M3:N3"/>
    <mergeCell ref="K2:L2"/>
    <mergeCell ref="K3:L3"/>
    <mergeCell ref="K7:L7"/>
    <mergeCell ref="M7:N7"/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26448*35.3</f>
        <v>933614.39999999991</v>
      </c>
      <c r="B4">
        <v>100000</v>
      </c>
      <c r="C4" s="1">
        <f>108*35.3</f>
        <v>3812.3999999999996</v>
      </c>
      <c r="D4">
        <v>26500</v>
      </c>
      <c r="E4" s="1">
        <f>53*35.3</f>
        <v>1870.8999999999999</v>
      </c>
      <c r="F4">
        <v>10600</v>
      </c>
      <c r="G4" s="1">
        <f>24*35.3</f>
        <v>847.19999999999993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G8" sqref="G8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28376*35.3</f>
        <v>1001672.7999999999</v>
      </c>
      <c r="B4">
        <v>100000</v>
      </c>
      <c r="C4" s="1">
        <f>13*35.3</f>
        <v>458.9</v>
      </c>
      <c r="D4">
        <v>26500</v>
      </c>
      <c r="E4" s="1">
        <f>8*35.3</f>
        <v>282.39999999999998</v>
      </c>
      <c r="F4">
        <v>10600</v>
      </c>
      <c r="G4" s="1">
        <f>5*35.3</f>
        <v>176.5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H7" sqref="H7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29015*35.3</f>
        <v>1024229.4999999999</v>
      </c>
      <c r="B4">
        <v>100000</v>
      </c>
      <c r="C4" s="1">
        <f>33*35.3</f>
        <v>1164.8999999999999</v>
      </c>
      <c r="D4">
        <v>26500</v>
      </c>
      <c r="E4" s="1">
        <f>19*35.3</f>
        <v>670.69999999999993</v>
      </c>
      <c r="F4">
        <v>10600</v>
      </c>
      <c r="G4" s="1">
        <f>12*35.3</f>
        <v>423.59999999999997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29656*35.3</f>
        <v>1046856.7999999999</v>
      </c>
      <c r="B4">
        <v>100000</v>
      </c>
      <c r="C4" s="1">
        <f>24*35.3</f>
        <v>847.19999999999993</v>
      </c>
      <c r="D4">
        <v>26500</v>
      </c>
      <c r="E4" s="1">
        <f>19*35.3</f>
        <v>670.69999999999993</v>
      </c>
      <c r="F4">
        <v>10600</v>
      </c>
      <c r="G4" s="1">
        <f>6*35.3</f>
        <v>211.79999999999998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23280*35.3</f>
        <v>821783.99999999988</v>
      </c>
      <c r="B4">
        <v>100000</v>
      </c>
      <c r="C4" s="1">
        <f>49*35.3</f>
        <v>1729.6999999999998</v>
      </c>
      <c r="D4">
        <v>26500</v>
      </c>
      <c r="E4" s="1">
        <f>31*35.3</f>
        <v>1094.3</v>
      </c>
      <c r="F4">
        <v>10600</v>
      </c>
      <c r="G4" s="1">
        <f>17*35.3</f>
        <v>600.09999999999991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26336*35.3</f>
        <v>929660.79999999993</v>
      </c>
      <c r="B4">
        <v>100000</v>
      </c>
      <c r="C4" s="1">
        <f>16*35.3</f>
        <v>564.79999999999995</v>
      </c>
      <c r="D4">
        <v>26500</v>
      </c>
      <c r="E4" s="1">
        <f>12*35.3</f>
        <v>423.59999999999997</v>
      </c>
      <c r="F4">
        <v>10600</v>
      </c>
      <c r="G4" s="1">
        <f>6*35.3</f>
        <v>211.79999999999998</v>
      </c>
      <c r="H4">
        <v>3530</v>
      </c>
      <c r="I4">
        <v>3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30130*35.3</f>
        <v>1063589</v>
      </c>
      <c r="B4">
        <v>100000</v>
      </c>
      <c r="C4" s="1">
        <f>3*35.3</f>
        <v>105.89999999999999</v>
      </c>
      <c r="D4">
        <v>26500</v>
      </c>
      <c r="E4" s="1">
        <f>2*35.3</f>
        <v>70.599999999999994</v>
      </c>
      <c r="F4">
        <v>10600</v>
      </c>
      <c r="G4" s="1">
        <f>1*35.3</f>
        <v>35.299999999999997</v>
      </c>
      <c r="H4">
        <v>3530</v>
      </c>
      <c r="I4" s="1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30670*35.3</f>
        <v>1082651</v>
      </c>
      <c r="B4">
        <v>1000000</v>
      </c>
      <c r="C4" s="1">
        <f>113*35.3</f>
        <v>3988.8999999999996</v>
      </c>
      <c r="D4">
        <v>265000</v>
      </c>
      <c r="E4" s="1">
        <f>82*35.3</f>
        <v>2894.6</v>
      </c>
      <c r="F4">
        <v>106000</v>
      </c>
      <c r="G4" s="1">
        <f>57*35.3</f>
        <v>2012.1</v>
      </c>
      <c r="H4">
        <v>35300</v>
      </c>
      <c r="I4" s="1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32009*35.3</f>
        <v>1129917.7</v>
      </c>
      <c r="B4">
        <v>1000000</v>
      </c>
      <c r="C4" s="1">
        <f>160*35.3</f>
        <v>5648</v>
      </c>
      <c r="D4">
        <v>265000</v>
      </c>
      <c r="E4" s="1">
        <f>28*35.3</f>
        <v>988.39999999999986</v>
      </c>
      <c r="F4">
        <v>106000</v>
      </c>
      <c r="G4" s="1">
        <f>5*35.3</f>
        <v>176.5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33650*35.3</f>
        <v>1187845</v>
      </c>
      <c r="B4">
        <v>1000000</v>
      </c>
      <c r="C4" s="1">
        <f>83*35.3</f>
        <v>2929.8999999999996</v>
      </c>
      <c r="D4">
        <v>265000</v>
      </c>
      <c r="E4" s="1">
        <f>59*35.3</f>
        <v>2082.6999999999998</v>
      </c>
      <c r="F4">
        <v>106000</v>
      </c>
      <c r="G4" s="1">
        <f>50*35.3</f>
        <v>1764.9999999999998</v>
      </c>
      <c r="H4">
        <v>35300</v>
      </c>
      <c r="I4">
        <v>4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33606*35.3</f>
        <v>1186291.7999999998</v>
      </c>
      <c r="B4">
        <v>1000000</v>
      </c>
      <c r="C4" s="1">
        <f>70*35.3</f>
        <v>2471</v>
      </c>
      <c r="D4">
        <v>265000</v>
      </c>
      <c r="E4" s="1">
        <f>47*35.3</f>
        <v>1659.1</v>
      </c>
      <c r="F4">
        <v>106000</v>
      </c>
      <c r="G4" s="1">
        <f>31*35.3</f>
        <v>1094.3</v>
      </c>
      <c r="H4">
        <v>35300</v>
      </c>
      <c r="I4">
        <v>3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34762*35.3</f>
        <v>1227098.5999999999</v>
      </c>
      <c r="B4">
        <v>1000000</v>
      </c>
      <c r="C4" s="1">
        <f>66*35.3</f>
        <v>2329.7999999999997</v>
      </c>
      <c r="D4">
        <v>265000</v>
      </c>
      <c r="E4" s="1">
        <f>43*35.3</f>
        <v>1517.8999999999999</v>
      </c>
      <c r="F4">
        <v>106000</v>
      </c>
      <c r="G4" s="1">
        <f>30*35.3</f>
        <v>1059</v>
      </c>
      <c r="H4">
        <v>35300</v>
      </c>
      <c r="I4">
        <v>5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35955*35.3</f>
        <v>1269211.5</v>
      </c>
      <c r="B4">
        <v>1000000</v>
      </c>
      <c r="C4" s="1">
        <f>113*35.3</f>
        <v>3988.8999999999996</v>
      </c>
      <c r="D4">
        <v>265000</v>
      </c>
      <c r="E4" s="1">
        <f>61*35.3</f>
        <v>2153.2999999999997</v>
      </c>
      <c r="F4">
        <v>106000</v>
      </c>
      <c r="G4" s="1">
        <f>18*35.3</f>
        <v>635.4</v>
      </c>
      <c r="H4">
        <v>35300</v>
      </c>
      <c r="I4">
        <v>4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K10" sqref="K10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25352*35.3</f>
        <v>894925.6</v>
      </c>
      <c r="B4">
        <v>1000000</v>
      </c>
      <c r="C4" s="1">
        <f>112*35.3</f>
        <v>3953.5999999999995</v>
      </c>
      <c r="D4">
        <v>265000</v>
      </c>
      <c r="E4" s="1">
        <f>25*35.3</f>
        <v>882.49999999999989</v>
      </c>
      <c r="F4">
        <v>106000</v>
      </c>
      <c r="G4" s="1">
        <f>10*35.3</f>
        <v>353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2025-09-30T05:58:41Z</dcterms:modified>
</cp:coreProperties>
</file>